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1115" windowHeight="8445" activeTab="0"/>
  </bookViews>
  <sheets>
    <sheet name="Instructions" sheetId="1" r:id="rId1"/>
    <sheet name="BEAMPRE" sheetId="2" r:id="rId2"/>
    <sheet name="BYPREFIX" sheetId="3" r:id="rId3"/>
    <sheet name="BYNAME" sheetId="4" r:id="rId4"/>
  </sheets>
  <definedNames>
    <definedName name="DR">'BEAMPRE'!$M$4</definedName>
    <definedName name="ENTTABLE">'BEAMPRE'!$A$11:$J$348</definedName>
    <definedName name="HE">'BEAMPRE'!$E$6</definedName>
    <definedName name="HN">'BEAMPRE'!$E$5</definedName>
    <definedName name="PI">'BEAMPRE'!$M$3</definedName>
    <definedName name="_xlnm.Print_Area" localSheetId="3">'BYNAME'!$A$1:$O$69</definedName>
    <definedName name="_xlnm.Print_Area" localSheetId="2">'BYPREFIX'!$A$1:$O$69</definedName>
    <definedName name="_xlnm.Print_Titles" localSheetId="1">'BEAMPRE'!$10:$10</definedName>
  </definedNames>
  <calcPr fullCalcOnLoad="1"/>
</workbook>
</file>

<file path=xl/sharedStrings.xml><?xml version="1.0" encoding="utf-8"?>
<sst xmlns="http://schemas.openxmlformats.org/spreadsheetml/2006/main" count="2464" uniqueCount="746">
  <si>
    <t>Sov Mil Order of Malta</t>
  </si>
  <si>
    <t>EU</t>
  </si>
  <si>
    <t>1A</t>
  </si>
  <si>
    <t>Spratly Is.</t>
  </si>
  <si>
    <t>AS</t>
  </si>
  <si>
    <t>1S</t>
  </si>
  <si>
    <t>Monaco</t>
  </si>
  <si>
    <t>3A</t>
  </si>
  <si>
    <t>Agalega &amp; St. Brandon</t>
  </si>
  <si>
    <t>AF</t>
  </si>
  <si>
    <t>3B6</t>
  </si>
  <si>
    <t>Mauritius</t>
  </si>
  <si>
    <t>3B8</t>
  </si>
  <si>
    <t>3B9</t>
  </si>
  <si>
    <t>Equatorial Guinea</t>
  </si>
  <si>
    <t>3C</t>
  </si>
  <si>
    <t>3C0</t>
  </si>
  <si>
    <t>Fiji</t>
  </si>
  <si>
    <t>OC</t>
  </si>
  <si>
    <t>3D2</t>
  </si>
  <si>
    <t>Conway Reef</t>
  </si>
  <si>
    <t>3D2/c</t>
  </si>
  <si>
    <t>Rotuma</t>
  </si>
  <si>
    <t>3D2/r</t>
  </si>
  <si>
    <t>Swaziland</t>
  </si>
  <si>
    <t>3DA</t>
  </si>
  <si>
    <t>Tunisia</t>
  </si>
  <si>
    <t>3V</t>
  </si>
  <si>
    <t>Vietnam</t>
  </si>
  <si>
    <t>3W</t>
  </si>
  <si>
    <t>Republic of Guinea</t>
  </si>
  <si>
    <t>3X</t>
  </si>
  <si>
    <t>Bouvet</t>
  </si>
  <si>
    <t>3Y/b</t>
  </si>
  <si>
    <t>SA</t>
  </si>
  <si>
    <t>3Y/p</t>
  </si>
  <si>
    <t>Azerbaijan</t>
  </si>
  <si>
    <t>4J</t>
  </si>
  <si>
    <t>Georgia</t>
  </si>
  <si>
    <t>4L</t>
  </si>
  <si>
    <t>Sri Lanka</t>
  </si>
  <si>
    <t>4S</t>
  </si>
  <si>
    <t>ITU HQ Geneva</t>
  </si>
  <si>
    <t>United Nations HQ NY</t>
  </si>
  <si>
    <t>NA</t>
  </si>
  <si>
    <t>Vienna Intl Ctr</t>
  </si>
  <si>
    <t>Timor-Leste</t>
  </si>
  <si>
    <t>4W</t>
  </si>
  <si>
    <t>Israel</t>
  </si>
  <si>
    <t>4X</t>
  </si>
  <si>
    <t>Libya</t>
  </si>
  <si>
    <t>5A</t>
  </si>
  <si>
    <t>Cyprus</t>
  </si>
  <si>
    <t>5B</t>
  </si>
  <si>
    <t>Tanzania</t>
  </si>
  <si>
    <t>5H</t>
  </si>
  <si>
    <t>Nigeria</t>
  </si>
  <si>
    <t>5N</t>
  </si>
  <si>
    <t>Madagascar</t>
  </si>
  <si>
    <t>5R</t>
  </si>
  <si>
    <t>Mauritania</t>
  </si>
  <si>
    <t>5T</t>
  </si>
  <si>
    <t>Niger</t>
  </si>
  <si>
    <t>5U</t>
  </si>
  <si>
    <t>Togo</t>
  </si>
  <si>
    <t>5V</t>
  </si>
  <si>
    <t>Western Samoa</t>
  </si>
  <si>
    <t>5W</t>
  </si>
  <si>
    <t>Uganda</t>
  </si>
  <si>
    <t>5X</t>
  </si>
  <si>
    <t>Kenya</t>
  </si>
  <si>
    <t>5Z</t>
  </si>
  <si>
    <t>Senegal</t>
  </si>
  <si>
    <t>6W</t>
  </si>
  <si>
    <t>Jamaica</t>
  </si>
  <si>
    <t>6Y</t>
  </si>
  <si>
    <t>Yemen</t>
  </si>
  <si>
    <t>7O</t>
  </si>
  <si>
    <t>Lesotho</t>
  </si>
  <si>
    <t>7P</t>
  </si>
  <si>
    <t>Malawi</t>
  </si>
  <si>
    <t>7Q</t>
  </si>
  <si>
    <t>Algeria</t>
  </si>
  <si>
    <t>7X</t>
  </si>
  <si>
    <t>Barbados</t>
  </si>
  <si>
    <t>8P</t>
  </si>
  <si>
    <t>Maldive Is.</t>
  </si>
  <si>
    <t>8Q</t>
  </si>
  <si>
    <t>Guyana</t>
  </si>
  <si>
    <t>8R</t>
  </si>
  <si>
    <t>Croatia</t>
  </si>
  <si>
    <t>9A</t>
  </si>
  <si>
    <t>Ghana</t>
  </si>
  <si>
    <t>9G</t>
  </si>
  <si>
    <t>Malta</t>
  </si>
  <si>
    <t>9H</t>
  </si>
  <si>
    <t>Zambia</t>
  </si>
  <si>
    <t>9J</t>
  </si>
  <si>
    <t>Kuwait</t>
  </si>
  <si>
    <t>9K</t>
  </si>
  <si>
    <t>Sierra Leone</t>
  </si>
  <si>
    <t>9L</t>
  </si>
  <si>
    <t>West Malaysia</t>
  </si>
  <si>
    <t>9M2</t>
  </si>
  <si>
    <t>East Malaysia</t>
  </si>
  <si>
    <t>9M6</t>
  </si>
  <si>
    <t>Nepal</t>
  </si>
  <si>
    <t>9N</t>
  </si>
  <si>
    <t>9Q</t>
  </si>
  <si>
    <t>Burundi</t>
  </si>
  <si>
    <t>9U</t>
  </si>
  <si>
    <t>Singapore</t>
  </si>
  <si>
    <t>9V</t>
  </si>
  <si>
    <t>Rwanda</t>
  </si>
  <si>
    <t>9X</t>
  </si>
  <si>
    <t>Trinidad &amp; Tobago</t>
  </si>
  <si>
    <t>9Y</t>
  </si>
  <si>
    <t>Botswana</t>
  </si>
  <si>
    <t>A2</t>
  </si>
  <si>
    <t>Tonga</t>
  </si>
  <si>
    <t>A3</t>
  </si>
  <si>
    <t>Oman</t>
  </si>
  <si>
    <t>A4</t>
  </si>
  <si>
    <t>Bhutan</t>
  </si>
  <si>
    <t>A5</t>
  </si>
  <si>
    <t>United Arab Emirates</t>
  </si>
  <si>
    <t>A6</t>
  </si>
  <si>
    <t>Qatar</t>
  </si>
  <si>
    <t>A7</t>
  </si>
  <si>
    <t>Bahrain</t>
  </si>
  <si>
    <t>A9</t>
  </si>
  <si>
    <t>Pakistan</t>
  </si>
  <si>
    <t>AP</t>
  </si>
  <si>
    <t>Scarborough Reef</t>
  </si>
  <si>
    <t>BS7</t>
  </si>
  <si>
    <t>Taiwan</t>
  </si>
  <si>
    <t>BV</t>
  </si>
  <si>
    <t>BV9P</t>
  </si>
  <si>
    <t>China</t>
  </si>
  <si>
    <t>BY</t>
  </si>
  <si>
    <t>Nauru</t>
  </si>
  <si>
    <t>C2</t>
  </si>
  <si>
    <t>Andorra</t>
  </si>
  <si>
    <t>C3</t>
  </si>
  <si>
    <t>The Gambia</t>
  </si>
  <si>
    <t>C5</t>
  </si>
  <si>
    <t>Bahamas</t>
  </si>
  <si>
    <t>C6</t>
  </si>
  <si>
    <t>Mozambique</t>
  </si>
  <si>
    <t>C9</t>
  </si>
  <si>
    <t>Chile</t>
  </si>
  <si>
    <t>CE</t>
  </si>
  <si>
    <t>CE0X</t>
  </si>
  <si>
    <t>CE0Y</t>
  </si>
  <si>
    <t>Juan Fernandez Is.</t>
  </si>
  <si>
    <t>CE0Z</t>
  </si>
  <si>
    <t>Antarctica</t>
  </si>
  <si>
    <t>CE9</t>
  </si>
  <si>
    <t>Cuba</t>
  </si>
  <si>
    <t>CM</t>
  </si>
  <si>
    <t>Morocco</t>
  </si>
  <si>
    <t>CN</t>
  </si>
  <si>
    <t>Bolivia</t>
  </si>
  <si>
    <t>CP</t>
  </si>
  <si>
    <t>Portugal</t>
  </si>
  <si>
    <t>CT</t>
  </si>
  <si>
    <t>Madeira Is.</t>
  </si>
  <si>
    <t>CT3</t>
  </si>
  <si>
    <t>Azores</t>
  </si>
  <si>
    <t>CU</t>
  </si>
  <si>
    <t>Uruguay</t>
  </si>
  <si>
    <t>CX</t>
  </si>
  <si>
    <t>CY0</t>
  </si>
  <si>
    <t>CY9</t>
  </si>
  <si>
    <t>Angola</t>
  </si>
  <si>
    <t>D2</t>
  </si>
  <si>
    <t>Cape Verde</t>
  </si>
  <si>
    <t>D4</t>
  </si>
  <si>
    <t>Comoros</t>
  </si>
  <si>
    <t>D6</t>
  </si>
  <si>
    <t>Fed. Rep. of Germany</t>
  </si>
  <si>
    <t>DL</t>
  </si>
  <si>
    <t>Philippines</t>
  </si>
  <si>
    <t>DU</t>
  </si>
  <si>
    <t>Eritrea</t>
  </si>
  <si>
    <t>E3</t>
  </si>
  <si>
    <t>Palestine</t>
  </si>
  <si>
    <t>E4</t>
  </si>
  <si>
    <t>Spain</t>
  </si>
  <si>
    <t>EA</t>
  </si>
  <si>
    <t>Balearic Is.</t>
  </si>
  <si>
    <t>EA6</t>
  </si>
  <si>
    <t>Canary Is.</t>
  </si>
  <si>
    <t>EA8</t>
  </si>
  <si>
    <t>Ceuta and Melilla</t>
  </si>
  <si>
    <t>EA9</t>
  </si>
  <si>
    <t>Ireland</t>
  </si>
  <si>
    <t>EI</t>
  </si>
  <si>
    <t>Armenia</t>
  </si>
  <si>
    <t>EK</t>
  </si>
  <si>
    <t>Liberia</t>
  </si>
  <si>
    <t>EL</t>
  </si>
  <si>
    <t>Iran</t>
  </si>
  <si>
    <t>EP</t>
  </si>
  <si>
    <t>Moldova</t>
  </si>
  <si>
    <t>ER</t>
  </si>
  <si>
    <t>Estonia</t>
  </si>
  <si>
    <t>ES</t>
  </si>
  <si>
    <t>Ethiopia</t>
  </si>
  <si>
    <t>ET</t>
  </si>
  <si>
    <t>Belarus</t>
  </si>
  <si>
    <t>Kyrgyzstan</t>
  </si>
  <si>
    <t>EX</t>
  </si>
  <si>
    <t>Tajikistan</t>
  </si>
  <si>
    <t>EY</t>
  </si>
  <si>
    <t>Turkmenistan</t>
  </si>
  <si>
    <t>EZ</t>
  </si>
  <si>
    <t>France</t>
  </si>
  <si>
    <t>F</t>
  </si>
  <si>
    <t>Guadeloupe</t>
  </si>
  <si>
    <t>FG</t>
  </si>
  <si>
    <t>Mayotte</t>
  </si>
  <si>
    <t>FH</t>
  </si>
  <si>
    <t>French St. Martin</t>
  </si>
  <si>
    <t>FJ</t>
  </si>
  <si>
    <t>New Caledonia</t>
  </si>
  <si>
    <t>FK</t>
  </si>
  <si>
    <t>Chesterfield Is.</t>
  </si>
  <si>
    <t>FK/c</t>
  </si>
  <si>
    <t>Martinique</t>
  </si>
  <si>
    <t>FM</t>
  </si>
  <si>
    <t>French Polynesia</t>
  </si>
  <si>
    <t>FO</t>
  </si>
  <si>
    <t>Austral Is.</t>
  </si>
  <si>
    <t>FO/a</t>
  </si>
  <si>
    <t>FO/c</t>
  </si>
  <si>
    <t>Marquesas Is.</t>
  </si>
  <si>
    <t>FO/m</t>
  </si>
  <si>
    <t>St. Pierre &amp; Miquelon</t>
  </si>
  <si>
    <t>FP</t>
  </si>
  <si>
    <t>Reunion</t>
  </si>
  <si>
    <t>FR</t>
  </si>
  <si>
    <t>Glorioso</t>
  </si>
  <si>
    <t>FR/g</t>
  </si>
  <si>
    <t>Juan de Nova &amp; Europa</t>
  </si>
  <si>
    <t>FR/j</t>
  </si>
  <si>
    <t>FR/t</t>
  </si>
  <si>
    <t>FT5W</t>
  </si>
  <si>
    <t>Kerguelen</t>
  </si>
  <si>
    <t>FT5X</t>
  </si>
  <si>
    <t>FT5Z</t>
  </si>
  <si>
    <t>Wallis &amp; Futuna Is.</t>
  </si>
  <si>
    <t>FW</t>
  </si>
  <si>
    <t>French Guiana</t>
  </si>
  <si>
    <t>FY</t>
  </si>
  <si>
    <t>England</t>
  </si>
  <si>
    <t>G</t>
  </si>
  <si>
    <t>Isle of Man</t>
  </si>
  <si>
    <t>GD</t>
  </si>
  <si>
    <t>Northern Ireland</t>
  </si>
  <si>
    <t>GI</t>
  </si>
  <si>
    <t>Jersey</t>
  </si>
  <si>
    <t>GJ</t>
  </si>
  <si>
    <t>Scotland</t>
  </si>
  <si>
    <t>GM</t>
  </si>
  <si>
    <t>Shetlands</t>
  </si>
  <si>
    <t>Guernsey</t>
  </si>
  <si>
    <t>GU</t>
  </si>
  <si>
    <t>Wales</t>
  </si>
  <si>
    <t>GW</t>
  </si>
  <si>
    <t>Solomon Is.</t>
  </si>
  <si>
    <t>H4</t>
  </si>
  <si>
    <t>H40</t>
  </si>
  <si>
    <t>Hungary</t>
  </si>
  <si>
    <t>HA</t>
  </si>
  <si>
    <t>Switzerland</t>
  </si>
  <si>
    <t>HB</t>
  </si>
  <si>
    <t>Liechtenstein</t>
  </si>
  <si>
    <t>HB0</t>
  </si>
  <si>
    <t>Ecuador</t>
  </si>
  <si>
    <t>HC</t>
  </si>
  <si>
    <t>Galapagos Is.</t>
  </si>
  <si>
    <t>HC8</t>
  </si>
  <si>
    <t>Haiti</t>
  </si>
  <si>
    <t>HH</t>
  </si>
  <si>
    <t>Dominican Republic</t>
  </si>
  <si>
    <t>HI</t>
  </si>
  <si>
    <t>Colombia</t>
  </si>
  <si>
    <t>HK</t>
  </si>
  <si>
    <t>San Andres/Providencia</t>
  </si>
  <si>
    <t>HK0/a</t>
  </si>
  <si>
    <t>HK0/m</t>
  </si>
  <si>
    <t>South Korea</t>
  </si>
  <si>
    <t>HL</t>
  </si>
  <si>
    <t>North Korea</t>
  </si>
  <si>
    <t>HM</t>
  </si>
  <si>
    <t>Panama</t>
  </si>
  <si>
    <t>HP</t>
  </si>
  <si>
    <t>Honduras</t>
  </si>
  <si>
    <t>HR</t>
  </si>
  <si>
    <t>Thailand</t>
  </si>
  <si>
    <t>HS</t>
  </si>
  <si>
    <t>Vatican</t>
  </si>
  <si>
    <t>HV</t>
  </si>
  <si>
    <t>Saudi Arabia</t>
  </si>
  <si>
    <t>HZ</t>
  </si>
  <si>
    <t>I</t>
  </si>
  <si>
    <t>African Italy</t>
  </si>
  <si>
    <t>Sardinia</t>
  </si>
  <si>
    <t>IS</t>
  </si>
  <si>
    <t>Sicily</t>
  </si>
  <si>
    <t>Djibouti</t>
  </si>
  <si>
    <t>J2</t>
  </si>
  <si>
    <t>Grenada</t>
  </si>
  <si>
    <t>J3</t>
  </si>
  <si>
    <t>Guinea-Bissau</t>
  </si>
  <si>
    <t>J5</t>
  </si>
  <si>
    <t>St. Lucia</t>
  </si>
  <si>
    <t>J6</t>
  </si>
  <si>
    <t>Dominica</t>
  </si>
  <si>
    <t>J7</t>
  </si>
  <si>
    <t>St. Vincent</t>
  </si>
  <si>
    <t>J8</t>
  </si>
  <si>
    <t>Japan</t>
  </si>
  <si>
    <t>JA</t>
  </si>
  <si>
    <t>Minami Torishima</t>
  </si>
  <si>
    <t>JD/m</t>
  </si>
  <si>
    <t>Ogasawara</t>
  </si>
  <si>
    <t>JD/o</t>
  </si>
  <si>
    <t>Mongolia</t>
  </si>
  <si>
    <t>JT</t>
  </si>
  <si>
    <t>Svalbard</t>
  </si>
  <si>
    <t>JW</t>
  </si>
  <si>
    <t>Bear I.</t>
  </si>
  <si>
    <t>Jan Mayen</t>
  </si>
  <si>
    <t>JX</t>
  </si>
  <si>
    <t>Jordan</t>
  </si>
  <si>
    <t>JY</t>
  </si>
  <si>
    <t>United States</t>
  </si>
  <si>
    <t>K</t>
  </si>
  <si>
    <t>Guantanamo Bay</t>
  </si>
  <si>
    <t>KG4</t>
  </si>
  <si>
    <t>Mariana Is.</t>
  </si>
  <si>
    <t>KH0</t>
  </si>
  <si>
    <t>Baker &amp; Howland Is.</t>
  </si>
  <si>
    <t>KH1</t>
  </si>
  <si>
    <t>Guam</t>
  </si>
  <si>
    <t>KH2</t>
  </si>
  <si>
    <t>KH3</t>
  </si>
  <si>
    <t>KH4</t>
  </si>
  <si>
    <t>Palmyra &amp; Jarvis Is.</t>
  </si>
  <si>
    <t>KH5</t>
  </si>
  <si>
    <t>Kingman Reef</t>
  </si>
  <si>
    <t>KH5K</t>
  </si>
  <si>
    <t>Hawaii</t>
  </si>
  <si>
    <t>KH6</t>
  </si>
  <si>
    <t>KH7K</t>
  </si>
  <si>
    <t>American Samoa</t>
  </si>
  <si>
    <t>KH8</t>
  </si>
  <si>
    <t>KH9</t>
  </si>
  <si>
    <t>Alaska</t>
  </si>
  <si>
    <t>KL</t>
  </si>
  <si>
    <t>KP1</t>
  </si>
  <si>
    <t>US Virgin Is.</t>
  </si>
  <si>
    <t>KP2</t>
  </si>
  <si>
    <t>Puerto Rico</t>
  </si>
  <si>
    <t>KP4</t>
  </si>
  <si>
    <t>KP5</t>
  </si>
  <si>
    <t>Norway</t>
  </si>
  <si>
    <t>LA</t>
  </si>
  <si>
    <t>Argentina</t>
  </si>
  <si>
    <t>LU</t>
  </si>
  <si>
    <t>Luxembourg</t>
  </si>
  <si>
    <t>LX</t>
  </si>
  <si>
    <t>Lithuania</t>
  </si>
  <si>
    <t>LY</t>
  </si>
  <si>
    <t>Bulgaria</t>
  </si>
  <si>
    <t>LZ</t>
  </si>
  <si>
    <t>Peru</t>
  </si>
  <si>
    <t>OA</t>
  </si>
  <si>
    <t>Lebanon</t>
  </si>
  <si>
    <t>OD</t>
  </si>
  <si>
    <t>Austria</t>
  </si>
  <si>
    <t>OE</t>
  </si>
  <si>
    <t>Finland</t>
  </si>
  <si>
    <t>OH</t>
  </si>
  <si>
    <t>Aland Is.</t>
  </si>
  <si>
    <t>OH0</t>
  </si>
  <si>
    <t>Market Reef</t>
  </si>
  <si>
    <t>OJ0</t>
  </si>
  <si>
    <t>Czech Republic</t>
  </si>
  <si>
    <t>OK</t>
  </si>
  <si>
    <t>Slovakia</t>
  </si>
  <si>
    <t>OM</t>
  </si>
  <si>
    <t>Belgium</t>
  </si>
  <si>
    <t>ON</t>
  </si>
  <si>
    <t>Greenland</t>
  </si>
  <si>
    <t>OX</t>
  </si>
  <si>
    <t>Faroe Is.</t>
  </si>
  <si>
    <t>OY</t>
  </si>
  <si>
    <t>Denmark</t>
  </si>
  <si>
    <t>OZ</t>
  </si>
  <si>
    <t>Papua New Guinea</t>
  </si>
  <si>
    <t>P2</t>
  </si>
  <si>
    <t>Aruba</t>
  </si>
  <si>
    <t>P4</t>
  </si>
  <si>
    <t>Netherlands</t>
  </si>
  <si>
    <t>PA</t>
  </si>
  <si>
    <t>Netherlands Antilles</t>
  </si>
  <si>
    <t>PJ2</t>
  </si>
  <si>
    <t>Sint Maarten</t>
  </si>
  <si>
    <t>PJ7</t>
  </si>
  <si>
    <t>Brazil</t>
  </si>
  <si>
    <t>PY</t>
  </si>
  <si>
    <t>Fernando de Noronha</t>
  </si>
  <si>
    <t>PY0F</t>
  </si>
  <si>
    <t>PY0S</t>
  </si>
  <si>
    <t>PY0T</t>
  </si>
  <si>
    <t>Suriname</t>
  </si>
  <si>
    <t>PZ</t>
  </si>
  <si>
    <t>Franz Josef Land</t>
  </si>
  <si>
    <t>R1FJ</t>
  </si>
  <si>
    <t>R1MV</t>
  </si>
  <si>
    <t>Western Sahara</t>
  </si>
  <si>
    <t>S0</t>
  </si>
  <si>
    <t>Bangladesh</t>
  </si>
  <si>
    <t>S2</t>
  </si>
  <si>
    <t>Slovenia</t>
  </si>
  <si>
    <t>S5</t>
  </si>
  <si>
    <t>Seychelles</t>
  </si>
  <si>
    <t>S7</t>
  </si>
  <si>
    <t>Sao Tome &amp; Principe</t>
  </si>
  <si>
    <t>S9</t>
  </si>
  <si>
    <t>Sweden</t>
  </si>
  <si>
    <t>SM</t>
  </si>
  <si>
    <t>Poland</t>
  </si>
  <si>
    <t>SP</t>
  </si>
  <si>
    <t>Sudan</t>
  </si>
  <si>
    <t>ST</t>
  </si>
  <si>
    <t>Egypt</t>
  </si>
  <si>
    <t>SU</t>
  </si>
  <si>
    <t>Greece</t>
  </si>
  <si>
    <t>SV</t>
  </si>
  <si>
    <t>Mount Athos</t>
  </si>
  <si>
    <t>SV/a</t>
  </si>
  <si>
    <t>Dodecanese</t>
  </si>
  <si>
    <t>SV5</t>
  </si>
  <si>
    <t>Crete</t>
  </si>
  <si>
    <t>SV9</t>
  </si>
  <si>
    <t>Tuvalu</t>
  </si>
  <si>
    <t>T2</t>
  </si>
  <si>
    <t>Western Kiribati</t>
  </si>
  <si>
    <t>T30</t>
  </si>
  <si>
    <t>Central Kiribati</t>
  </si>
  <si>
    <t>T31</t>
  </si>
  <si>
    <t>Eastern Kiribati</t>
  </si>
  <si>
    <t>T32</t>
  </si>
  <si>
    <t>T33</t>
  </si>
  <si>
    <t>Somalia</t>
  </si>
  <si>
    <t>T5</t>
  </si>
  <si>
    <t>San Marino</t>
  </si>
  <si>
    <t>T7</t>
  </si>
  <si>
    <t>Palau</t>
  </si>
  <si>
    <t>T8</t>
  </si>
  <si>
    <t>Bosnia-Herzegovina</t>
  </si>
  <si>
    <t>Turkey</t>
  </si>
  <si>
    <t>TA</t>
  </si>
  <si>
    <t>Turkey (Europe)</t>
  </si>
  <si>
    <t>Iceland</t>
  </si>
  <si>
    <t>TF</t>
  </si>
  <si>
    <t>Guatemala</t>
  </si>
  <si>
    <t>TG</t>
  </si>
  <si>
    <t>Costa Rica</t>
  </si>
  <si>
    <t>TI</t>
  </si>
  <si>
    <t>TI9</t>
  </si>
  <si>
    <t>Cameroon</t>
  </si>
  <si>
    <t>TJ</t>
  </si>
  <si>
    <t>Corsica</t>
  </si>
  <si>
    <t>TK</t>
  </si>
  <si>
    <t>Central African Rep</t>
  </si>
  <si>
    <t>TL</t>
  </si>
  <si>
    <t>Congo</t>
  </si>
  <si>
    <t>TN</t>
  </si>
  <si>
    <t>Gabon</t>
  </si>
  <si>
    <t>TR</t>
  </si>
  <si>
    <t>Chad</t>
  </si>
  <si>
    <t>TT</t>
  </si>
  <si>
    <t>Ivory Coast</t>
  </si>
  <si>
    <t>TU</t>
  </si>
  <si>
    <t>Benin</t>
  </si>
  <si>
    <t>TY</t>
  </si>
  <si>
    <t>Mali</t>
  </si>
  <si>
    <t>TZ</t>
  </si>
  <si>
    <t>European Russia</t>
  </si>
  <si>
    <t>UA</t>
  </si>
  <si>
    <t>Kaliningradsk</t>
  </si>
  <si>
    <t>UA2</t>
  </si>
  <si>
    <t>Asiatic Russia</t>
  </si>
  <si>
    <t>UA9</t>
  </si>
  <si>
    <t>Uzbekistan</t>
  </si>
  <si>
    <t>UK</t>
  </si>
  <si>
    <t>Kazakhstan</t>
  </si>
  <si>
    <t>UN</t>
  </si>
  <si>
    <t>Ukraine</t>
  </si>
  <si>
    <t>UR</t>
  </si>
  <si>
    <t>Antigua &amp; Barbuda</t>
  </si>
  <si>
    <t>V2</t>
  </si>
  <si>
    <t>Belize</t>
  </si>
  <si>
    <t>V3</t>
  </si>
  <si>
    <t>St. Kitts &amp; Nevis</t>
  </si>
  <si>
    <t>V4</t>
  </si>
  <si>
    <t>Namibia</t>
  </si>
  <si>
    <t>V5</t>
  </si>
  <si>
    <t>Micronesia</t>
  </si>
  <si>
    <t>V6</t>
  </si>
  <si>
    <t>Marshall Is.</t>
  </si>
  <si>
    <t>V7</t>
  </si>
  <si>
    <t>Brunei</t>
  </si>
  <si>
    <t>V8</t>
  </si>
  <si>
    <t>Canada</t>
  </si>
  <si>
    <t>VE</t>
  </si>
  <si>
    <t>Australia</t>
  </si>
  <si>
    <t>VK</t>
  </si>
  <si>
    <t>VK0H</t>
  </si>
  <si>
    <t>VK0M</t>
  </si>
  <si>
    <t>Cocos-Keeling</t>
  </si>
  <si>
    <t>VK9C</t>
  </si>
  <si>
    <t>VK9L</t>
  </si>
  <si>
    <t>Mellish Reef</t>
  </si>
  <si>
    <t>VK9M</t>
  </si>
  <si>
    <t>VK9N</t>
  </si>
  <si>
    <t>VK9W</t>
  </si>
  <si>
    <t>VK9X</t>
  </si>
  <si>
    <t>Anguilla</t>
  </si>
  <si>
    <t>VP2E</t>
  </si>
  <si>
    <t>Montserrat</t>
  </si>
  <si>
    <t>VP2M</t>
  </si>
  <si>
    <t>British Virgin Is.</t>
  </si>
  <si>
    <t>VP2V</t>
  </si>
  <si>
    <t>Turks &amp; Caicos</t>
  </si>
  <si>
    <t>VP5</t>
  </si>
  <si>
    <t>Pitcairn I.</t>
  </si>
  <si>
    <t>VP6</t>
  </si>
  <si>
    <t>VP6/d</t>
  </si>
  <si>
    <t>Falkland Is.</t>
  </si>
  <si>
    <t>VP8</t>
  </si>
  <si>
    <t>VP8/g</t>
  </si>
  <si>
    <t>VP8/h</t>
  </si>
  <si>
    <t>VP8/o</t>
  </si>
  <si>
    <t>VP8/s</t>
  </si>
  <si>
    <t>Bermuda</t>
  </si>
  <si>
    <t>VP9</t>
  </si>
  <si>
    <t>Chagos Is.</t>
  </si>
  <si>
    <t>VQ9</t>
  </si>
  <si>
    <t>Hong Kong</t>
  </si>
  <si>
    <t>VR</t>
  </si>
  <si>
    <t>India</t>
  </si>
  <si>
    <t>VU</t>
  </si>
  <si>
    <t>VU4</t>
  </si>
  <si>
    <t>VU7</t>
  </si>
  <si>
    <t>Mexico</t>
  </si>
  <si>
    <t>XE</t>
  </si>
  <si>
    <t>Revilla Gigedo</t>
  </si>
  <si>
    <t>XF4</t>
  </si>
  <si>
    <t>Burkina Faso</t>
  </si>
  <si>
    <t>XT</t>
  </si>
  <si>
    <t>XU</t>
  </si>
  <si>
    <t>Laos</t>
  </si>
  <si>
    <t>XW</t>
  </si>
  <si>
    <t>XX9</t>
  </si>
  <si>
    <t>Myanmar</t>
  </si>
  <si>
    <t>XZ</t>
  </si>
  <si>
    <t>Afghanistan</t>
  </si>
  <si>
    <t>YA</t>
  </si>
  <si>
    <t>Indonesia</t>
  </si>
  <si>
    <t>YB</t>
  </si>
  <si>
    <t>Iraq</t>
  </si>
  <si>
    <t>YI</t>
  </si>
  <si>
    <t>Vanuatu</t>
  </si>
  <si>
    <t>YJ</t>
  </si>
  <si>
    <t>Syria</t>
  </si>
  <si>
    <t>YK</t>
  </si>
  <si>
    <t>Latvia</t>
  </si>
  <si>
    <t>YL</t>
  </si>
  <si>
    <t>Nicaragua</t>
  </si>
  <si>
    <t>YN</t>
  </si>
  <si>
    <t>Romania</t>
  </si>
  <si>
    <t>YO</t>
  </si>
  <si>
    <t>El Salvador</t>
  </si>
  <si>
    <t>YS</t>
  </si>
  <si>
    <t>Venezuela</t>
  </si>
  <si>
    <t>YV</t>
  </si>
  <si>
    <t>YV0</t>
  </si>
  <si>
    <t>Zimbabwe</t>
  </si>
  <si>
    <t>Z2</t>
  </si>
  <si>
    <t>Macedonia</t>
  </si>
  <si>
    <t>Z3</t>
  </si>
  <si>
    <t>Albania</t>
  </si>
  <si>
    <t>ZA</t>
  </si>
  <si>
    <t>Gibraltar</t>
  </si>
  <si>
    <t>ZB</t>
  </si>
  <si>
    <t>UK Bases on Cyprus</t>
  </si>
  <si>
    <t>ZC4</t>
  </si>
  <si>
    <t>St. Helena</t>
  </si>
  <si>
    <t>ZD7</t>
  </si>
  <si>
    <t>ZD8</t>
  </si>
  <si>
    <t>ZD9</t>
  </si>
  <si>
    <t>Cayman Is.</t>
  </si>
  <si>
    <t>ZF</t>
  </si>
  <si>
    <t>North Cook Is.</t>
  </si>
  <si>
    <t>South Cook Is.</t>
  </si>
  <si>
    <t>Niue</t>
  </si>
  <si>
    <t>ZK2</t>
  </si>
  <si>
    <t>Tokelau Is.</t>
  </si>
  <si>
    <t>ZK3</t>
  </si>
  <si>
    <t>New Zealand</t>
  </si>
  <si>
    <t>ZL</t>
  </si>
  <si>
    <t>Chatham Is.</t>
  </si>
  <si>
    <t>ZL7</t>
  </si>
  <si>
    <t>Kermadec Is.</t>
  </si>
  <si>
    <t>ZL8</t>
  </si>
  <si>
    <t>ZL9</t>
  </si>
  <si>
    <t>Paraguay</t>
  </si>
  <si>
    <t>ZP</t>
  </si>
  <si>
    <t>South Africa</t>
  </si>
  <si>
    <t>ZS</t>
  </si>
  <si>
    <t>ZS8</t>
  </si>
  <si>
    <t>Entity Name</t>
  </si>
  <si>
    <t>CQ Zone</t>
  </si>
  <si>
    <t>ITU Zone</t>
  </si>
  <si>
    <t>Continent</t>
  </si>
  <si>
    <t>Prefix</t>
  </si>
  <si>
    <t>UTC Offset</t>
  </si>
  <si>
    <t>Latitude</t>
  </si>
  <si>
    <t>Longitude</t>
  </si>
  <si>
    <t>LatRad</t>
  </si>
  <si>
    <t>LongRad</t>
  </si>
  <si>
    <t>My Home Latitude:</t>
  </si>
  <si>
    <t>My Home Longitude:</t>
  </si>
  <si>
    <t>--DXCC Entity--</t>
  </si>
  <si>
    <t>PI</t>
  </si>
  <si>
    <t>HE</t>
  </si>
  <si>
    <t>HN:</t>
  </si>
  <si>
    <t>CO</t>
  </si>
  <si>
    <t>CA</t>
  </si>
  <si>
    <t>DX (Miles)</t>
  </si>
  <si>
    <t>SI</t>
  </si>
  <si>
    <t>AZ</t>
  </si>
  <si>
    <t>AZ (Deg.)</t>
  </si>
  <si>
    <t>North, negative if south</t>
  </si>
  <si>
    <t>East, negative if west</t>
  </si>
  <si>
    <t>Beam Headig</t>
  </si>
  <si>
    <t>4U1V</t>
  </si>
  <si>
    <t>GM/s</t>
  </si>
  <si>
    <t>IG9</t>
  </si>
  <si>
    <t>IT9</t>
  </si>
  <si>
    <t>JW/b</t>
  </si>
  <si>
    <t>TA1</t>
  </si>
  <si>
    <t>MyCall</t>
  </si>
  <si>
    <t>PI/180 Degrees</t>
  </si>
  <si>
    <t>4U_ITU</t>
  </si>
  <si>
    <t>4U_UN</t>
  </si>
  <si>
    <t>Cambodia</t>
  </si>
  <si>
    <t>Macao</t>
  </si>
  <si>
    <t>Temotu Province</t>
  </si>
  <si>
    <t>PREFIX</t>
  </si>
  <si>
    <t>ENTITY</t>
  </si>
  <si>
    <t>DEG</t>
  </si>
  <si>
    <t>Tristan da Cunha &amp; Gough</t>
  </si>
  <si>
    <t>Auckland &amp; Campbell Is.</t>
  </si>
  <si>
    <t>Andaman &amp; Nicobar Is.</t>
  </si>
  <si>
    <t>Christmas Is.</t>
  </si>
  <si>
    <t>South Georgia Is.</t>
  </si>
  <si>
    <t>South Shetland Is.</t>
  </si>
  <si>
    <t>South Orkney Is.</t>
  </si>
  <si>
    <t>South Sandwich Is.</t>
  </si>
  <si>
    <t>Lord Howe Is.</t>
  </si>
  <si>
    <t>Macquarie Is.</t>
  </si>
  <si>
    <t>Heard Is.</t>
  </si>
  <si>
    <t>St. Peter / Paul Rocks</t>
  </si>
  <si>
    <t>Trindade &amp; Martim Vaz Is.</t>
  </si>
  <si>
    <t>Malyj Vysotskij Is.</t>
  </si>
  <si>
    <t>Johnston Is.</t>
  </si>
  <si>
    <t>Midway Is.</t>
  </si>
  <si>
    <t>Kure Is.</t>
  </si>
  <si>
    <t>Wake Is.</t>
  </si>
  <si>
    <t>Navassa Is.</t>
  </si>
  <si>
    <t>Desecheo Is.</t>
  </si>
  <si>
    <t>Pratas Is.</t>
  </si>
  <si>
    <t>San Felix Is.</t>
  </si>
  <si>
    <t>Easter Is.</t>
  </si>
  <si>
    <t>Sable Is.</t>
  </si>
  <si>
    <t>St. Paul Is.</t>
  </si>
  <si>
    <t>Clipperton Is.</t>
  </si>
  <si>
    <t>Amsterdam &amp; St. Paul Is.</t>
  </si>
  <si>
    <t>Rodriguez Is.</t>
  </si>
  <si>
    <t>Annobon Is.</t>
  </si>
  <si>
    <t>Peter I Is.</t>
  </si>
  <si>
    <t>Dem. Rep. of Congo (Zaire)</t>
  </si>
  <si>
    <t>Tromelin Is.</t>
  </si>
  <si>
    <t>Crozet Is.</t>
  </si>
  <si>
    <t>Malpelo Is.</t>
  </si>
  <si>
    <t>Italy</t>
  </si>
  <si>
    <t>Banaba (Ocean Is.)</t>
  </si>
  <si>
    <t>Cocos Is.</t>
  </si>
  <si>
    <t>Norfolk Is.</t>
  </si>
  <si>
    <t>Willis Is.</t>
  </si>
  <si>
    <t>Ducie Is.</t>
  </si>
  <si>
    <t>Aves Is.</t>
  </si>
  <si>
    <t>Ascension Is.</t>
  </si>
  <si>
    <t>Marion Is.</t>
  </si>
  <si>
    <t>East longitude is entered as a positive number, west longitude (as in the United States) is entered as a negative number.</t>
  </si>
  <si>
    <t>North latitude is entered as a positive number, south latitude is entered as a negative number.</t>
  </si>
  <si>
    <t>Instructions for using these Beam Heading Charts</t>
  </si>
  <si>
    <t xml:space="preserve">Separate charts for prefix and entity name are used because cell references from sorted names and prefixes are used to prepare the printable charts contained in the BYNAME and BYPREFIX worksheets.  Do not sort ANY of these spreadsheets or you may lose data integrity. </t>
  </si>
  <si>
    <t>If you'd like the Beam Heading Charts to have a personalized heading for your station, you can edit the custom header under the same "page setup" specified in the immediately preceding instruction.</t>
  </si>
  <si>
    <t>Print the heading chart in the usual way by clicking on the tab below for the desired worksheet and then clicking on &lt;FILE&gt; &lt;PRINT&gt;.</t>
  </si>
  <si>
    <t>These spreadsheets have been "protected" to prevent inadvertant changes in the computational fields.  Only the data entry fields are unprotected.  No passwords are on the protection, so you may "unprotect" if you'd like to make alterations.</t>
  </si>
  <si>
    <t>Swains Island</t>
  </si>
  <si>
    <t>Serbia</t>
  </si>
  <si>
    <t>Montenegro</t>
  </si>
  <si>
    <t>E5/s</t>
  </si>
  <si>
    <t>E5/n</t>
  </si>
  <si>
    <t>Lakshadweep Is.</t>
  </si>
  <si>
    <t>KH8/s</t>
  </si>
  <si>
    <t>4O</t>
  </si>
  <si>
    <t>YU, YT</t>
  </si>
  <si>
    <t>FS</t>
  </si>
  <si>
    <t>Saint Barthelemy</t>
  </si>
  <si>
    <t>E7 (ex T9)</t>
  </si>
  <si>
    <t>E7 (ex-T9)</t>
  </si>
  <si>
    <t>St. Barthelemy</t>
  </si>
  <si>
    <t>K8YC</t>
  </si>
  <si>
    <t>Latitude=&gt;</t>
  </si>
  <si>
    <t>Longitude=&gt;</t>
  </si>
  <si>
    <t>My Station</t>
  </si>
  <si>
    <t>Callsign==&gt;</t>
  </si>
  <si>
    <t>A separate spreadsheet exists to print Beam Heading Charts by Entity Prefix ("BYPREFIX") and by Entity Name ("BYNAME").</t>
  </si>
  <si>
    <t>The only data that need be entered is the latitude/longitude of your station in cells D4 and D5, above.  Station callsign is optional.</t>
  </si>
  <si>
    <t>The computations for headings are done in spreadsheet "BEAMPRE".  This spreadsheet also contains distances to DX entities, CQ Zone, ITU Zone, and UTC offset.  It also can be printed but will be about five pages in length.  Some of the computation columns are hidden for a neater appearance of the worksheet.  Feel free to "unhide" if you want to check out the computations.</t>
  </si>
  <si>
    <t xml:space="preserve">Enter the latitude and longitude of your station in cell D4and D5, respectively, on this spreadsheet.  </t>
  </si>
  <si>
    <t>The printable beam heading charts (BYPREFIX and BYNAME) are set to print in landscape mode to fit on a 8-1/2 x 11 sheet.  The print routines have been tested on HP Laserjet 5P and HP 722C inkjet printers.  If the printed copy does not fit on a single page for your particular printer, you may be able to get it to fit by adjusting the page characteristics in the &lt;PAGE SETUP&gt; menu under &lt;FILE&gt; for the applicable sheet.  Laminating the end product makes for a handy DXing aid.</t>
  </si>
  <si>
    <t>Questions may be directed to John Scott  (K8YC), of the Carolina DX Association.  Current email address can be found at http://www.qrz.com.  Learn more about the Carolina DX Association at http://www.cdxa.org.</t>
  </si>
  <si>
    <t xml:space="preserve">  North, negative if south</t>
  </si>
  <si>
    <t xml:space="preserve">  East, negative if west</t>
  </si>
  <si>
    <t>These spreadsheets prepare Beam Heading Charts to all 338 DXCC entities from the station whose Latitude and Longitude is entered in the input fields in cells D4, D5, and D6 on this sheet.  (Your station latitude and longitude must be entered in cells D4 and D5, respectively, to have the worksheets print correctly.)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</si>
</sst>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
    <numFmt numFmtId="166" formatCode="0.0000"/>
  </numFmts>
  <fonts count="5">
    <font>
      <sz val="10"/>
      <name val="Arial"/>
      <family val="0"/>
    </font>
    <font>
      <b/>
      <sz val="10"/>
      <name val="Arial"/>
      <family val="2"/>
    </font>
    <font>
      <sz val="8"/>
      <name val="Arial"/>
      <family val="0"/>
    </font>
    <font>
      <sz val="9"/>
      <name val="Arial"/>
      <family val="0"/>
    </font>
    <font>
      <b/>
      <sz val="9"/>
      <name val="Arial"/>
      <family val="2"/>
    </font>
  </fonts>
  <fills count="2">
    <fill>
      <patternFill/>
    </fill>
    <fill>
      <patternFill patternType="gray125"/>
    </fill>
  </fills>
  <borders count="23">
    <border>
      <left/>
      <right/>
      <top/>
      <bottom/>
      <diagonal/>
    </border>
    <border>
      <left style="hair"/>
      <right style="thin"/>
      <top style="hair"/>
      <bottom style="hair"/>
    </border>
    <border>
      <left style="hair"/>
      <right style="thin"/>
      <top style="hair"/>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thin"/>
      <right style="hair"/>
      <top>
        <color indexed="63"/>
      </top>
      <bottom style="thin"/>
    </border>
    <border>
      <left style="hair"/>
      <right style="hair"/>
      <top>
        <color indexed="63"/>
      </top>
      <bottom style="thin"/>
    </border>
    <border>
      <left style="hair"/>
      <right style="thin"/>
      <top style="thin"/>
      <bottom style="hair"/>
    </border>
    <border>
      <left style="thin"/>
      <right style="hair"/>
      <top style="thin"/>
      <bottom style="hair"/>
    </border>
    <border>
      <left style="hair"/>
      <right style="hair"/>
      <top style="thin"/>
      <bottom style="hair"/>
    </border>
    <border>
      <left style="thin"/>
      <right style="hair"/>
      <top style="hair"/>
      <bottom>
        <color indexed="63"/>
      </bottom>
    </border>
    <border>
      <left style="hair"/>
      <right style="hair"/>
      <top style="hair"/>
      <bottom>
        <color indexed="63"/>
      </bottom>
    </border>
    <border>
      <left style="hair"/>
      <right style="thin"/>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right"/>
    </xf>
    <xf numFmtId="1" fontId="0" fillId="0" borderId="0" xfId="0" applyNumberFormat="1" applyAlignment="1">
      <alignment/>
    </xf>
    <xf numFmtId="164" fontId="0" fillId="0" borderId="0" xfId="0" applyNumberFormat="1" applyAlignment="1">
      <alignment/>
    </xf>
    <xf numFmtId="164" fontId="1" fillId="0" borderId="0" xfId="0" applyNumberFormat="1" applyFont="1" applyAlignment="1">
      <alignment horizontal="center"/>
    </xf>
    <xf numFmtId="165" fontId="0" fillId="0" borderId="0" xfId="0" applyNumberFormat="1" applyAlignment="1">
      <alignment horizontal="center"/>
    </xf>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applyAlignment="1">
      <alignment horizontal="left"/>
    </xf>
    <xf numFmtId="11" fontId="1" fillId="0" borderId="0" xfId="0" applyNumberFormat="1" applyFont="1" applyAlignment="1" applyProtection="1">
      <alignment horizontal="right"/>
      <protection hidden="1"/>
    </xf>
    <xf numFmtId="11" fontId="1" fillId="0" borderId="0" xfId="0" applyNumberFormat="1" applyFont="1" applyAlignment="1" applyProtection="1">
      <alignment horizontal="center"/>
      <protection hidden="1"/>
    </xf>
    <xf numFmtId="166" fontId="0" fillId="0" borderId="0" xfId="0" applyNumberFormat="1" applyAlignment="1" applyProtection="1">
      <alignment horizontal="center"/>
      <protection/>
    </xf>
    <xf numFmtId="164" fontId="1" fillId="0" borderId="0" xfId="0" applyNumberFormat="1" applyFont="1" applyAlignment="1">
      <alignment/>
    </xf>
    <xf numFmtId="2" fontId="0" fillId="0" borderId="0" xfId="0" applyNumberFormat="1" applyAlignment="1" applyProtection="1">
      <alignment horizontal="center"/>
      <protection locked="0"/>
    </xf>
    <xf numFmtId="165" fontId="0" fillId="0" borderId="0" xfId="0" applyNumberFormat="1" applyAlignment="1" applyProtection="1">
      <alignment horizontal="center"/>
      <protection locked="0"/>
    </xf>
    <xf numFmtId="0" fontId="0" fillId="0" borderId="0" xfId="0" applyAlignment="1">
      <alignment horizontal="left"/>
    </xf>
    <xf numFmtId="0" fontId="1" fillId="0" borderId="0" xfId="0" applyFont="1" applyAlignment="1">
      <alignment horizontal="center" vertical="center"/>
    </xf>
    <xf numFmtId="0" fontId="0" fillId="0" borderId="0" xfId="0" applyAlignment="1">
      <alignment vertical="center"/>
    </xf>
    <xf numFmtId="1"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xf numFmtId="0" fontId="0" fillId="0" borderId="0" xfId="0"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vertical="center"/>
    </xf>
    <xf numFmtId="1" fontId="3" fillId="0" borderId="9" xfId="0" applyNumberFormat="1" applyFont="1" applyBorder="1" applyAlignment="1">
      <alignment horizontal="center" vertical="center"/>
    </xf>
    <xf numFmtId="0" fontId="3" fillId="0" borderId="7"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vertical="center"/>
    </xf>
    <xf numFmtId="1" fontId="3" fillId="0" borderId="12" xfId="0" applyNumberFormat="1" applyFont="1" applyBorder="1" applyAlignment="1">
      <alignment horizontal="center" vertical="center"/>
    </xf>
    <xf numFmtId="0" fontId="3" fillId="0" borderId="10"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vertical="center"/>
    </xf>
    <xf numFmtId="1" fontId="3" fillId="0" borderId="2" xfId="0" applyNumberFormat="1"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11" xfId="0" applyFont="1" applyFill="1" applyBorder="1" applyAlignment="1">
      <alignment vertical="center"/>
    </xf>
    <xf numFmtId="1" fontId="3" fillId="0" borderId="17" xfId="0" applyNumberFormat="1" applyFont="1" applyBorder="1" applyAlignment="1">
      <alignment horizontal="center" vertical="center"/>
    </xf>
    <xf numFmtId="0" fontId="0" fillId="0" borderId="0" xfId="0" applyAlignment="1">
      <alignment vertical="center" wrapText="1"/>
    </xf>
    <xf numFmtId="0" fontId="3" fillId="0" borderId="18" xfId="0" applyFont="1" applyBorder="1" applyAlignment="1">
      <alignment horizontal="center"/>
    </xf>
    <xf numFmtId="0" fontId="3" fillId="0" borderId="19" xfId="0" applyFont="1" applyBorder="1" applyAlignment="1">
      <alignment/>
    </xf>
    <xf numFmtId="0" fontId="3" fillId="0" borderId="10" xfId="0" applyFont="1" applyBorder="1" applyAlignment="1">
      <alignment horizontal="center"/>
    </xf>
    <xf numFmtId="0" fontId="3" fillId="0" borderId="11" xfId="0" applyFont="1"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center"/>
    </xf>
    <xf numFmtId="0" fontId="3" fillId="0" borderId="14" xfId="0" applyFont="1" applyBorder="1" applyAlignment="1">
      <alignment/>
    </xf>
    <xf numFmtId="0" fontId="3" fillId="0" borderId="13" xfId="0" applyFont="1" applyBorder="1" applyAlignment="1">
      <alignment vertical="center"/>
    </xf>
    <xf numFmtId="0" fontId="3" fillId="0" borderId="14" xfId="0" applyFont="1" applyBorder="1" applyAlignment="1">
      <alignment vertical="center"/>
    </xf>
    <xf numFmtId="0" fontId="3" fillId="0" borderId="2" xfId="0" applyFont="1" applyBorder="1" applyAlignment="1">
      <alignment vertical="center"/>
    </xf>
    <xf numFmtId="0" fontId="3" fillId="0" borderId="20" xfId="0" applyFont="1" applyBorder="1" applyAlignment="1">
      <alignment horizontal="center"/>
    </xf>
    <xf numFmtId="0" fontId="3" fillId="0" borderId="21" xfId="0" applyFont="1" applyBorder="1" applyAlignment="1">
      <alignment/>
    </xf>
    <xf numFmtId="0" fontId="4" fillId="0" borderId="3"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vertical="center"/>
    </xf>
    <xf numFmtId="0" fontId="3" fillId="0" borderId="10" xfId="0" applyFont="1" applyBorder="1" applyAlignment="1">
      <alignment horizontal="left"/>
    </xf>
    <xf numFmtId="0" fontId="3" fillId="0" borderId="11" xfId="0" applyFont="1" applyBorder="1" applyAlignment="1">
      <alignment/>
    </xf>
    <xf numFmtId="0" fontId="3" fillId="0" borderId="1" xfId="0" applyFont="1" applyBorder="1" applyAlignment="1">
      <alignment horizontal="center"/>
    </xf>
    <xf numFmtId="0" fontId="3" fillId="0" borderId="13" xfId="0" applyFont="1" applyBorder="1" applyAlignment="1">
      <alignment horizontal="left"/>
    </xf>
    <xf numFmtId="0" fontId="3" fillId="0" borderId="14" xfId="0" applyFont="1" applyBorder="1" applyAlignment="1">
      <alignment/>
    </xf>
    <xf numFmtId="0" fontId="3" fillId="0" borderId="2" xfId="0" applyFont="1" applyBorder="1" applyAlignment="1">
      <alignment horizontal="center"/>
    </xf>
    <xf numFmtId="0" fontId="1" fillId="0" borderId="0" xfId="0" applyFont="1" applyAlignment="1">
      <alignment/>
    </xf>
    <xf numFmtId="0" fontId="1" fillId="0" borderId="0" xfId="0" applyFont="1" applyAlignment="1">
      <alignment vertical="center"/>
    </xf>
    <xf numFmtId="2" fontId="0" fillId="0" borderId="0" xfId="0" applyNumberFormat="1" applyAlignment="1" applyProtection="1">
      <alignment/>
      <protection locked="0"/>
    </xf>
    <xf numFmtId="0" fontId="0" fillId="0" borderId="0" xfId="0" applyAlignment="1" applyProtection="1">
      <alignment vertical="center"/>
      <protection locked="0"/>
    </xf>
    <xf numFmtId="1" fontId="3" fillId="0" borderId="22" xfId="0" applyNumberFormat="1" applyFont="1" applyBorder="1" applyAlignment="1">
      <alignment horizontal="center" vertical="center"/>
    </xf>
    <xf numFmtId="1" fontId="3" fillId="0" borderId="1" xfId="0" applyNumberFormat="1" applyFont="1" applyBorder="1" applyAlignment="1">
      <alignment horizontal="center" vertical="center"/>
    </xf>
    <xf numFmtId="164" fontId="1" fillId="0" borderId="0" xfId="0" applyNumberFormat="1" applyFont="1" applyAlignment="1" quotePrefix="1">
      <alignment horizontal="center"/>
    </xf>
    <xf numFmtId="164" fontId="1"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E26"/>
  <sheetViews>
    <sheetView tabSelected="1" zoomScale="90" zoomScaleNormal="90" workbookViewId="0" topLeftCell="A1">
      <selection activeCell="D5" sqref="D5"/>
    </sheetView>
  </sheetViews>
  <sheetFormatPr defaultColWidth="9.140625" defaultRowHeight="12.75"/>
  <cols>
    <col min="1" max="1" width="2.28125" style="0" customWidth="1"/>
    <col min="2" max="2" width="102.57421875" style="0" customWidth="1"/>
    <col min="3" max="3" width="12.7109375" style="0" customWidth="1"/>
    <col min="5" max="5" width="29.8515625" style="0" customWidth="1"/>
  </cols>
  <sheetData>
    <row r="1" ht="12.75">
      <c r="B1" s="1" t="s">
        <v>713</v>
      </c>
    </row>
    <row r="3" spans="2:3" ht="38.25">
      <c r="B3" s="43" t="s">
        <v>745</v>
      </c>
      <c r="C3" s="67" t="s">
        <v>735</v>
      </c>
    </row>
    <row r="4" spans="2:5" ht="12.75">
      <c r="B4" s="19"/>
      <c r="C4" s="66" t="s">
        <v>733</v>
      </c>
      <c r="D4" s="68">
        <v>35.23</v>
      </c>
      <c r="E4" s="10" t="s">
        <v>743</v>
      </c>
    </row>
    <row r="5" spans="2:5" ht="25.5">
      <c r="B5" s="43" t="s">
        <v>737</v>
      </c>
      <c r="C5" s="66" t="s">
        <v>734</v>
      </c>
      <c r="D5" s="68">
        <v>-80.84</v>
      </c>
      <c r="E5" s="10" t="s">
        <v>744</v>
      </c>
    </row>
    <row r="6" spans="2:4" ht="51">
      <c r="B6" s="43" t="s">
        <v>739</v>
      </c>
      <c r="C6" s="67" t="s">
        <v>736</v>
      </c>
      <c r="D6" s="69" t="s">
        <v>732</v>
      </c>
    </row>
    <row r="7" ht="12.75">
      <c r="B7" s="19"/>
    </row>
    <row r="8" ht="12.75">
      <c r="B8" s="43" t="s">
        <v>740</v>
      </c>
    </row>
    <row r="9" ht="12.75">
      <c r="B9" s="19"/>
    </row>
    <row r="10" ht="25.5">
      <c r="B10" s="43" t="s">
        <v>711</v>
      </c>
    </row>
    <row r="11" ht="12.75">
      <c r="B11" s="19"/>
    </row>
    <row r="12" ht="12.75">
      <c r="B12" s="19" t="s">
        <v>712</v>
      </c>
    </row>
    <row r="13" ht="12.75">
      <c r="B13" s="19"/>
    </row>
    <row r="14" ht="38.25">
      <c r="B14" s="43" t="s">
        <v>714</v>
      </c>
    </row>
    <row r="15" ht="12.75">
      <c r="B15" s="19"/>
    </row>
    <row r="16" ht="25.5">
      <c r="B16" s="43" t="s">
        <v>738</v>
      </c>
    </row>
    <row r="17" ht="12.75">
      <c r="B17" s="19"/>
    </row>
    <row r="18" ht="63.75">
      <c r="B18" s="43" t="s">
        <v>741</v>
      </c>
    </row>
    <row r="19" ht="12.75">
      <c r="B19" s="19"/>
    </row>
    <row r="20" ht="25.5">
      <c r="B20" s="43" t="s">
        <v>715</v>
      </c>
    </row>
    <row r="21" ht="12.75">
      <c r="B21" s="19"/>
    </row>
    <row r="22" ht="25.5">
      <c r="B22" s="43" t="s">
        <v>716</v>
      </c>
    </row>
    <row r="23" ht="12.75">
      <c r="B23" s="19"/>
    </row>
    <row r="24" ht="38.25">
      <c r="B24" s="43" t="s">
        <v>717</v>
      </c>
    </row>
    <row r="26" ht="25.5">
      <c r="B26" s="43" t="s">
        <v>742</v>
      </c>
    </row>
  </sheetData>
  <sheetProtection sheet="1" objects="1" scenarios="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3:Y362"/>
  <sheetViews>
    <sheetView zoomScale="75" zoomScaleNormal="75" workbookViewId="0" topLeftCell="A1">
      <pane xSplit="2" ySplit="10" topLeftCell="C11" activePane="bottomRight" state="frozen"/>
      <selection pane="topLeft" activeCell="A1" sqref="A1"/>
      <selection pane="topRight" activeCell="C1" sqref="C1"/>
      <selection pane="bottomLeft" activeCell="A11" sqref="A11"/>
      <selection pane="bottomRight" activeCell="I6" sqref="I6"/>
    </sheetView>
  </sheetViews>
  <sheetFormatPr defaultColWidth="9.140625" defaultRowHeight="12.75"/>
  <cols>
    <col min="1" max="1" width="9.140625" style="2" customWidth="1"/>
    <col min="2" max="2" width="23.140625" style="0" customWidth="1"/>
    <col min="3" max="3" width="9.140625" style="2" customWidth="1"/>
    <col min="4" max="4" width="10.28125" style="2" customWidth="1"/>
    <col min="5" max="5" width="12.00390625" style="2" customWidth="1"/>
    <col min="6" max="6" width="12.7109375" style="2" customWidth="1"/>
    <col min="7" max="7" width="13.28125" style="2" customWidth="1"/>
    <col min="8" max="8" width="12.8515625" style="2" customWidth="1"/>
    <col min="9" max="10" width="14.8515625" style="2" customWidth="1"/>
    <col min="12" max="12" width="13.421875" style="5" hidden="1" customWidth="1"/>
    <col min="13" max="13" width="11.57421875" style="5" hidden="1" customWidth="1"/>
    <col min="14" max="14" width="4.00390625" style="0" hidden="1" customWidth="1"/>
    <col min="15" max="16" width="9.140625" style="5" hidden="1" customWidth="1"/>
    <col min="17" max="17" width="11.28125" style="4" hidden="1" customWidth="1"/>
    <col min="18" max="18" width="5.00390625" style="0" hidden="1" customWidth="1"/>
    <col min="19" max="24" width="9.140625" style="0" hidden="1" customWidth="1"/>
    <col min="25" max="25" width="14.28125" style="4" hidden="1" customWidth="1"/>
    <col min="26" max="26" width="9.140625" style="0" hidden="1" customWidth="1"/>
  </cols>
  <sheetData>
    <row r="3" spans="4:13" ht="12.75">
      <c r="D3" s="3" t="s">
        <v>637</v>
      </c>
      <c r="E3" s="15">
        <f>Instructions!D4</f>
        <v>35.23</v>
      </c>
      <c r="F3" s="10" t="s">
        <v>649</v>
      </c>
      <c r="H3" s="11"/>
      <c r="I3" s="13"/>
      <c r="L3" s="14" t="s">
        <v>640</v>
      </c>
      <c r="M3" s="13">
        <v>3.1415926</v>
      </c>
    </row>
    <row r="4" spans="4:13" ht="12.75">
      <c r="D4" s="3" t="s">
        <v>638</v>
      </c>
      <c r="E4" s="15">
        <f>Instructions!D5</f>
        <v>-80.84</v>
      </c>
      <c r="F4" s="10" t="s">
        <v>650</v>
      </c>
      <c r="H4" s="12"/>
      <c r="I4" s="13"/>
      <c r="L4" s="14" t="s">
        <v>659</v>
      </c>
      <c r="M4" s="13">
        <f>M3/180</f>
        <v>0.017453292222222222</v>
      </c>
    </row>
    <row r="5" spans="4:5" ht="12.75">
      <c r="D5" s="3" t="s">
        <v>642</v>
      </c>
      <c r="E5" s="7">
        <f>E3*DR</f>
        <v>0.6148794849888888</v>
      </c>
    </row>
    <row r="6" spans="4:5" ht="12.75">
      <c r="D6" s="3" t="s">
        <v>641</v>
      </c>
      <c r="E6" s="7">
        <f>E4*DR</f>
        <v>-1.4109241432444446</v>
      </c>
    </row>
    <row r="7" spans="4:5" ht="12.75">
      <c r="D7" s="3" t="s">
        <v>658</v>
      </c>
      <c r="E7" s="16" t="str">
        <f>Instructions!D6</f>
        <v>K8YC</v>
      </c>
    </row>
    <row r="9" spans="12:13" ht="12.75">
      <c r="L9" s="72" t="s">
        <v>639</v>
      </c>
      <c r="M9" s="73"/>
    </row>
    <row r="10" spans="1:25" s="1" customFormat="1" ht="12.75">
      <c r="A10" s="1" t="s">
        <v>631</v>
      </c>
      <c r="B10" s="1" t="s">
        <v>627</v>
      </c>
      <c r="C10" s="1" t="s">
        <v>628</v>
      </c>
      <c r="D10" s="1" t="s">
        <v>629</v>
      </c>
      <c r="E10" s="1" t="s">
        <v>630</v>
      </c>
      <c r="F10" s="1" t="s">
        <v>633</v>
      </c>
      <c r="G10" s="1" t="s">
        <v>634</v>
      </c>
      <c r="H10" s="1" t="s">
        <v>632</v>
      </c>
      <c r="I10" s="1" t="s">
        <v>651</v>
      </c>
      <c r="J10" s="1" t="s">
        <v>645</v>
      </c>
      <c r="L10" s="6" t="s">
        <v>635</v>
      </c>
      <c r="M10" s="6" t="s">
        <v>636</v>
      </c>
      <c r="O10" s="6" t="s">
        <v>643</v>
      </c>
      <c r="P10" s="6" t="s">
        <v>644</v>
      </c>
      <c r="Q10" s="8" t="s">
        <v>645</v>
      </c>
      <c r="S10" s="1" t="s">
        <v>646</v>
      </c>
      <c r="T10" s="1" t="s">
        <v>643</v>
      </c>
      <c r="U10" s="1" t="s">
        <v>647</v>
      </c>
      <c r="Y10" s="8" t="s">
        <v>648</v>
      </c>
    </row>
    <row r="11" spans="1:25" ht="12.75">
      <c r="A11" s="2" t="s">
        <v>2</v>
      </c>
      <c r="B11" t="s">
        <v>0</v>
      </c>
      <c r="C11" s="2">
        <v>15</v>
      </c>
      <c r="D11" s="2">
        <v>28</v>
      </c>
      <c r="E11" s="2" t="s">
        <v>1</v>
      </c>
      <c r="F11" s="2">
        <v>41.9</v>
      </c>
      <c r="G11" s="2">
        <v>12.4</v>
      </c>
      <c r="H11" s="2">
        <v>-1</v>
      </c>
      <c r="I11" s="9">
        <f aca="true" t="shared" si="0" ref="I11:I74">Y11</f>
        <v>52.52117048450464</v>
      </c>
      <c r="J11" s="9">
        <f aca="true" t="shared" si="1" ref="J11:J74">Q11</f>
        <v>4794.574933605792</v>
      </c>
      <c r="L11" s="5">
        <f aca="true" t="shared" si="2" ref="L11:L74">F11*DR</f>
        <v>0.7312929441111111</v>
      </c>
      <c r="M11" s="5">
        <f aca="true" t="shared" si="3" ref="M11:M74">G11*DR</f>
        <v>0.21642082355555556</v>
      </c>
      <c r="N11" s="5"/>
      <c r="O11" s="5">
        <f aca="true" t="shared" si="4" ref="O11:O74">COS(HE-M11)*COS(HN)*COS(L11)+SIN(HN)*SIN(L11)</f>
        <v>0.35088349729702367</v>
      </c>
      <c r="P11" s="5">
        <f aca="true" t="shared" si="5" ref="P11:P74">ACOS(O11)</f>
        <v>1.2122819048307942</v>
      </c>
      <c r="Q11" s="4">
        <f aca="true" t="shared" si="6" ref="Q11:Q74">3955*P11</f>
        <v>4794.574933605792</v>
      </c>
      <c r="R11" s="5"/>
      <c r="S11" s="5">
        <f aca="true" t="shared" si="7" ref="S11:S74">SIN(M11-HE)*COS(L11)*COS(HN)</f>
        <v>0.6070138295018292</v>
      </c>
      <c r="T11" s="5">
        <f aca="true" t="shared" si="8" ref="T11:T74">SIN(L11)-SIN(HN)*COS(P11)</f>
        <v>0.46542186223841664</v>
      </c>
      <c r="U11" s="5">
        <f aca="true" t="shared" si="9" ref="U11:U74">ATAN(ABS(S11/T11))</f>
        <v>0.916667336319212</v>
      </c>
      <c r="V11" s="5">
        <f aca="true" t="shared" si="10" ref="V11:V74">IF(T11&lt;0,PI-U11,U11)</f>
        <v>0.916667336319212</v>
      </c>
      <c r="W11" s="5">
        <f aca="true" t="shared" si="11" ref="W11:W74">IF(S11&lt;0,(-1*V11),V11)</f>
        <v>0.916667336319212</v>
      </c>
      <c r="X11" s="5">
        <f aca="true" t="shared" si="12" ref="X11:X74">IF(W11&lt;0,W11+2*PI,W11)</f>
        <v>0.916667336319212</v>
      </c>
      <c r="Y11" s="4">
        <f aca="true" t="shared" si="13" ref="Y11:Y74">X11/PI*180</f>
        <v>52.52117048450464</v>
      </c>
    </row>
    <row r="12" spans="1:25" ht="12.75">
      <c r="A12" s="2" t="s">
        <v>5</v>
      </c>
      <c r="B12" t="s">
        <v>3</v>
      </c>
      <c r="C12" s="2">
        <v>26</v>
      </c>
      <c r="D12" s="2">
        <v>50</v>
      </c>
      <c r="E12" s="2" t="s">
        <v>4</v>
      </c>
      <c r="F12" s="2">
        <v>8.8</v>
      </c>
      <c r="G12" s="2">
        <v>111.9</v>
      </c>
      <c r="H12" s="2">
        <v>-8</v>
      </c>
      <c r="I12" s="9">
        <f t="shared" si="0"/>
        <v>342.25448121379713</v>
      </c>
      <c r="J12" s="9">
        <f t="shared" si="1"/>
        <v>9274.230424335916</v>
      </c>
      <c r="L12" s="5">
        <f t="shared" si="2"/>
        <v>0.15358897155555556</v>
      </c>
      <c r="M12" s="5">
        <f t="shared" si="3"/>
        <v>1.9530233996666668</v>
      </c>
      <c r="N12" s="5"/>
      <c r="O12" s="5">
        <f t="shared" si="4"/>
        <v>-0.6991027256375075</v>
      </c>
      <c r="P12" s="5">
        <f t="shared" si="5"/>
        <v>2.344938160388348</v>
      </c>
      <c r="Q12" s="4">
        <f t="shared" si="6"/>
        <v>9274.230424335916</v>
      </c>
      <c r="R12" s="5"/>
      <c r="S12" s="5">
        <f t="shared" si="7"/>
        <v>-0.1780155570801913</v>
      </c>
      <c r="T12" s="5">
        <f t="shared" si="8"/>
        <v>0.5562702911745857</v>
      </c>
      <c r="U12" s="5">
        <f t="shared" si="9"/>
        <v>0.30971772501053246</v>
      </c>
      <c r="V12" s="5">
        <f t="shared" si="10"/>
        <v>0.30971772501053246</v>
      </c>
      <c r="W12" s="5">
        <f t="shared" si="11"/>
        <v>-0.30971772501053246</v>
      </c>
      <c r="X12" s="5">
        <f t="shared" si="12"/>
        <v>5.973467474989468</v>
      </c>
      <c r="Y12" s="4">
        <f t="shared" si="13"/>
        <v>342.25448121379713</v>
      </c>
    </row>
    <row r="13" spans="1:25" ht="12.75">
      <c r="A13" s="2" t="s">
        <v>7</v>
      </c>
      <c r="B13" t="s">
        <v>6</v>
      </c>
      <c r="C13" s="2">
        <v>14</v>
      </c>
      <c r="D13" s="2">
        <v>27</v>
      </c>
      <c r="E13" s="2" t="s">
        <v>1</v>
      </c>
      <c r="F13" s="2">
        <v>43.7</v>
      </c>
      <c r="G13" s="2">
        <v>7.4</v>
      </c>
      <c r="H13" s="2">
        <v>-1</v>
      </c>
      <c r="I13" s="9">
        <f t="shared" si="0"/>
        <v>52.64785863112772</v>
      </c>
      <c r="J13" s="9">
        <f t="shared" si="1"/>
        <v>4512.679385150796</v>
      </c>
      <c r="L13" s="5">
        <f t="shared" si="2"/>
        <v>0.7627088701111111</v>
      </c>
      <c r="M13" s="5">
        <f t="shared" si="3"/>
        <v>0.12915436244444445</v>
      </c>
      <c r="N13" s="5"/>
      <c r="O13" s="5">
        <f t="shared" si="4"/>
        <v>0.4166800569193111</v>
      </c>
      <c r="P13" s="5">
        <f t="shared" si="5"/>
        <v>1.141006165651276</v>
      </c>
      <c r="Q13" s="4">
        <f t="shared" si="6"/>
        <v>4512.679385150796</v>
      </c>
      <c r="R13" s="5"/>
      <c r="S13" s="5">
        <f t="shared" si="7"/>
        <v>0.5902720449662149</v>
      </c>
      <c r="T13" s="5">
        <f t="shared" si="8"/>
        <v>0.4505163087706633</v>
      </c>
      <c r="U13" s="5">
        <f t="shared" si="9"/>
        <v>0.9188784615633164</v>
      </c>
      <c r="V13" s="5">
        <f t="shared" si="10"/>
        <v>0.9188784615633164</v>
      </c>
      <c r="W13" s="5">
        <f t="shared" si="11"/>
        <v>0.9188784615633164</v>
      </c>
      <c r="X13" s="5">
        <f t="shared" si="12"/>
        <v>0.9188784615633164</v>
      </c>
      <c r="Y13" s="4">
        <f t="shared" si="13"/>
        <v>52.64785863112772</v>
      </c>
    </row>
    <row r="14" spans="1:25" ht="12.75">
      <c r="A14" s="2" t="s">
        <v>10</v>
      </c>
      <c r="B14" t="s">
        <v>8</v>
      </c>
      <c r="C14" s="2">
        <v>39</v>
      </c>
      <c r="D14" s="2">
        <v>53</v>
      </c>
      <c r="E14" s="2" t="s">
        <v>9</v>
      </c>
      <c r="F14" s="2">
        <v>-10.4</v>
      </c>
      <c r="G14" s="2">
        <v>56.6</v>
      </c>
      <c r="H14" s="2">
        <v>-4</v>
      </c>
      <c r="I14" s="9">
        <f t="shared" si="0"/>
        <v>67.87552300410827</v>
      </c>
      <c r="J14" s="9">
        <f t="shared" si="1"/>
        <v>9256.61671752939</v>
      </c>
      <c r="L14" s="5">
        <f t="shared" si="2"/>
        <v>-0.18151423911111111</v>
      </c>
      <c r="M14" s="5">
        <f t="shared" si="3"/>
        <v>0.9878563397777778</v>
      </c>
      <c r="N14" s="5"/>
      <c r="O14" s="5">
        <f t="shared" si="4"/>
        <v>-0.6959114354273166</v>
      </c>
      <c r="P14" s="5">
        <f t="shared" si="5"/>
        <v>2.3404846314865715</v>
      </c>
      <c r="Q14" s="4">
        <f t="shared" si="6"/>
        <v>9256.61671752939</v>
      </c>
      <c r="R14" s="5"/>
      <c r="S14" s="5">
        <f t="shared" si="7"/>
        <v>0.5434050416461976</v>
      </c>
      <c r="T14" s="5">
        <f t="shared" si="8"/>
        <v>0.22092438733377898</v>
      </c>
      <c r="U14" s="5">
        <f t="shared" si="9"/>
        <v>1.1846513377268686</v>
      </c>
      <c r="V14" s="5">
        <f t="shared" si="10"/>
        <v>1.1846513377268686</v>
      </c>
      <c r="W14" s="5">
        <f t="shared" si="11"/>
        <v>1.1846513377268686</v>
      </c>
      <c r="X14" s="5">
        <f t="shared" si="12"/>
        <v>1.1846513377268686</v>
      </c>
      <c r="Y14" s="4">
        <f t="shared" si="13"/>
        <v>67.87552300410827</v>
      </c>
    </row>
    <row r="15" spans="1:25" ht="12.75">
      <c r="A15" s="2" t="s">
        <v>12</v>
      </c>
      <c r="B15" t="s">
        <v>11</v>
      </c>
      <c r="C15" s="2">
        <v>39</v>
      </c>
      <c r="D15" s="2">
        <v>53</v>
      </c>
      <c r="E15" s="2" t="s">
        <v>9</v>
      </c>
      <c r="F15" s="2">
        <v>-20.3</v>
      </c>
      <c r="G15" s="2">
        <v>57.5</v>
      </c>
      <c r="H15" s="2">
        <v>-4</v>
      </c>
      <c r="I15" s="9">
        <f t="shared" si="0"/>
        <v>79.03257816458958</v>
      </c>
      <c r="J15" s="9">
        <f t="shared" si="1"/>
        <v>9703.81500662142</v>
      </c>
      <c r="L15" s="5">
        <f t="shared" si="2"/>
        <v>-0.3543018321111111</v>
      </c>
      <c r="M15" s="5">
        <f t="shared" si="3"/>
        <v>1.0035643027777779</v>
      </c>
      <c r="N15" s="5"/>
      <c r="O15" s="5">
        <f t="shared" si="4"/>
        <v>-0.7724944355502295</v>
      </c>
      <c r="P15" s="5">
        <f t="shared" si="5"/>
        <v>2.4535562595755804</v>
      </c>
      <c r="Q15" s="4">
        <f t="shared" si="6"/>
        <v>9703.81500662142</v>
      </c>
      <c r="R15" s="5"/>
      <c r="S15" s="5">
        <f t="shared" si="7"/>
        <v>0.5092388525023637</v>
      </c>
      <c r="T15" s="5">
        <f t="shared" si="8"/>
        <v>0.09868555956649461</v>
      </c>
      <c r="U15" s="5">
        <f t="shared" si="9"/>
        <v>1.3793786817822011</v>
      </c>
      <c r="V15" s="5">
        <f t="shared" si="10"/>
        <v>1.3793786817822011</v>
      </c>
      <c r="W15" s="5">
        <f t="shared" si="11"/>
        <v>1.3793786817822011</v>
      </c>
      <c r="X15" s="5">
        <f t="shared" si="12"/>
        <v>1.3793786817822011</v>
      </c>
      <c r="Y15" s="4">
        <f t="shared" si="13"/>
        <v>79.03257816458958</v>
      </c>
    </row>
    <row r="16" spans="1:25" ht="12.75">
      <c r="A16" s="2" t="s">
        <v>13</v>
      </c>
      <c r="B16" t="s">
        <v>695</v>
      </c>
      <c r="C16" s="2">
        <v>39</v>
      </c>
      <c r="D16" s="2">
        <v>53</v>
      </c>
      <c r="E16" s="2" t="s">
        <v>9</v>
      </c>
      <c r="F16" s="2">
        <v>-19.7</v>
      </c>
      <c r="G16" s="2">
        <v>63.4</v>
      </c>
      <c r="H16" s="2">
        <v>-4</v>
      </c>
      <c r="I16" s="9">
        <f t="shared" si="0"/>
        <v>73.27231352025524</v>
      </c>
      <c r="J16" s="9">
        <f t="shared" si="1"/>
        <v>10004.575881666937</v>
      </c>
      <c r="L16" s="5">
        <f t="shared" si="2"/>
        <v>-0.3438298567777778</v>
      </c>
      <c r="M16" s="5">
        <f t="shared" si="3"/>
        <v>1.1065387268888889</v>
      </c>
      <c r="N16" s="5"/>
      <c r="O16" s="5">
        <f t="shared" si="4"/>
        <v>-0.8185060098073302</v>
      </c>
      <c r="P16" s="5">
        <f t="shared" si="5"/>
        <v>2.529601992836141</v>
      </c>
      <c r="Q16" s="4">
        <f t="shared" si="6"/>
        <v>10004.575881666937</v>
      </c>
      <c r="R16" s="5"/>
      <c r="S16" s="5">
        <f t="shared" si="7"/>
        <v>0.44941657476976565</v>
      </c>
      <c r="T16" s="5">
        <f t="shared" si="8"/>
        <v>0.13506819319026758</v>
      </c>
      <c r="U16" s="5">
        <f t="shared" si="9"/>
        <v>1.278843099667299</v>
      </c>
      <c r="V16" s="5">
        <f t="shared" si="10"/>
        <v>1.278843099667299</v>
      </c>
      <c r="W16" s="5">
        <f t="shared" si="11"/>
        <v>1.278843099667299</v>
      </c>
      <c r="X16" s="5">
        <f t="shared" si="12"/>
        <v>1.278843099667299</v>
      </c>
      <c r="Y16" s="4">
        <f t="shared" si="13"/>
        <v>73.27231352025524</v>
      </c>
    </row>
    <row r="17" spans="1:25" ht="12.75">
      <c r="A17" s="2" t="s">
        <v>15</v>
      </c>
      <c r="B17" t="s">
        <v>14</v>
      </c>
      <c r="C17" s="2">
        <v>36</v>
      </c>
      <c r="D17" s="2">
        <v>47</v>
      </c>
      <c r="E17" s="2" t="s">
        <v>9</v>
      </c>
      <c r="F17" s="2">
        <v>1.8</v>
      </c>
      <c r="G17" s="2">
        <v>9.8</v>
      </c>
      <c r="H17" s="2">
        <v>-1</v>
      </c>
      <c r="I17" s="9">
        <f t="shared" si="0"/>
        <v>88.16053584059034</v>
      </c>
      <c r="J17" s="9">
        <f t="shared" si="1"/>
        <v>6176.903583850982</v>
      </c>
      <c r="L17" s="5">
        <f t="shared" si="2"/>
        <v>0.031415926000000004</v>
      </c>
      <c r="M17" s="5">
        <f t="shared" si="3"/>
        <v>0.1710422637777778</v>
      </c>
      <c r="N17" s="5"/>
      <c r="O17" s="5">
        <f t="shared" si="4"/>
        <v>0.009000103174788818</v>
      </c>
      <c r="P17" s="5">
        <f t="shared" si="5"/>
        <v>1.5617961021114999</v>
      </c>
      <c r="Q17" s="4">
        <f t="shared" si="6"/>
        <v>6176.903583850982</v>
      </c>
      <c r="R17" s="5"/>
      <c r="S17" s="5">
        <f t="shared" si="7"/>
        <v>0.8163889770910246</v>
      </c>
      <c r="T17" s="5">
        <f t="shared" si="8"/>
        <v>0.026218958263364355</v>
      </c>
      <c r="U17" s="5">
        <f t="shared" si="9"/>
        <v>1.5386915944935189</v>
      </c>
      <c r="V17" s="5">
        <f t="shared" si="10"/>
        <v>1.5386915944935189</v>
      </c>
      <c r="W17" s="5">
        <f t="shared" si="11"/>
        <v>1.5386915944935189</v>
      </c>
      <c r="X17" s="5">
        <f t="shared" si="12"/>
        <v>1.5386915944935189</v>
      </c>
      <c r="Y17" s="4">
        <f t="shared" si="13"/>
        <v>88.16053584059034</v>
      </c>
    </row>
    <row r="18" spans="1:25" ht="12.75">
      <c r="A18" s="2" t="s">
        <v>16</v>
      </c>
      <c r="B18" t="s">
        <v>696</v>
      </c>
      <c r="C18" s="2">
        <v>36</v>
      </c>
      <c r="D18" s="2">
        <v>52</v>
      </c>
      <c r="E18" s="2" t="s">
        <v>9</v>
      </c>
      <c r="F18" s="2">
        <v>-1.5</v>
      </c>
      <c r="G18" s="2">
        <v>5.6</v>
      </c>
      <c r="H18" s="2">
        <v>0</v>
      </c>
      <c r="I18" s="9">
        <f t="shared" si="0"/>
        <v>93.28059230355555</v>
      </c>
      <c r="J18" s="9">
        <f t="shared" si="1"/>
        <v>6071.659655234734</v>
      </c>
      <c r="L18" s="5">
        <f t="shared" si="2"/>
        <v>-0.026179938333333333</v>
      </c>
      <c r="M18" s="5">
        <f t="shared" si="3"/>
        <v>0.09773843644444444</v>
      </c>
      <c r="N18" s="5"/>
      <c r="O18" s="5">
        <f t="shared" si="4"/>
        <v>0.03560304736474749</v>
      </c>
      <c r="P18" s="5">
        <f t="shared" si="5"/>
        <v>1.535185753535963</v>
      </c>
      <c r="Q18" s="4">
        <f t="shared" si="6"/>
        <v>6071.659655234734</v>
      </c>
      <c r="R18" s="5"/>
      <c r="S18" s="5">
        <f t="shared" si="7"/>
        <v>0.8149873557745193</v>
      </c>
      <c r="T18" s="5">
        <f t="shared" si="8"/>
        <v>-0.0467149247775286</v>
      </c>
      <c r="U18" s="5">
        <f t="shared" si="9"/>
        <v>1.513539163864072</v>
      </c>
      <c r="V18" s="5">
        <f t="shared" si="10"/>
        <v>1.628053436135928</v>
      </c>
      <c r="W18" s="5">
        <f t="shared" si="11"/>
        <v>1.628053436135928</v>
      </c>
      <c r="X18" s="5">
        <f t="shared" si="12"/>
        <v>1.628053436135928</v>
      </c>
      <c r="Y18" s="4">
        <f t="shared" si="13"/>
        <v>93.28059230355555</v>
      </c>
    </row>
    <row r="19" spans="1:25" ht="12.75">
      <c r="A19" s="2" t="s">
        <v>19</v>
      </c>
      <c r="B19" t="s">
        <v>17</v>
      </c>
      <c r="C19" s="2">
        <v>32</v>
      </c>
      <c r="D19" s="2">
        <v>56</v>
      </c>
      <c r="E19" s="2" t="s">
        <v>18</v>
      </c>
      <c r="F19" s="2">
        <v>-18.1</v>
      </c>
      <c r="G19" s="2">
        <v>178.4</v>
      </c>
      <c r="H19" s="2">
        <v>-12</v>
      </c>
      <c r="I19" s="9">
        <f t="shared" si="0"/>
        <v>260.7902700201899</v>
      </c>
      <c r="J19" s="9">
        <f t="shared" si="1"/>
        <v>7518.186158392876</v>
      </c>
      <c r="L19" s="5">
        <f t="shared" si="2"/>
        <v>-0.31590458922222225</v>
      </c>
      <c r="M19" s="5">
        <f t="shared" si="3"/>
        <v>3.1136673324444444</v>
      </c>
      <c r="N19" s="5"/>
      <c r="O19" s="5">
        <f t="shared" si="4"/>
        <v>-0.324171401543659</v>
      </c>
      <c r="P19" s="5">
        <f t="shared" si="5"/>
        <v>1.9009320248780976</v>
      </c>
      <c r="Q19" s="4">
        <f t="shared" si="6"/>
        <v>7518.186158392876</v>
      </c>
      <c r="R19" s="5"/>
      <c r="S19" s="5">
        <f t="shared" si="7"/>
        <v>-0.7627708996837872</v>
      </c>
      <c r="T19" s="5">
        <f t="shared" si="8"/>
        <v>-0.12367488237799112</v>
      </c>
      <c r="U19" s="5">
        <f t="shared" si="9"/>
        <v>1.4100561913746135</v>
      </c>
      <c r="V19" s="5">
        <f t="shared" si="10"/>
        <v>1.7315364086253866</v>
      </c>
      <c r="W19" s="5">
        <f t="shared" si="11"/>
        <v>-1.7315364086253866</v>
      </c>
      <c r="X19" s="5">
        <f t="shared" si="12"/>
        <v>4.551648791374614</v>
      </c>
      <c r="Y19" s="4">
        <f t="shared" si="13"/>
        <v>260.7902700201899</v>
      </c>
    </row>
    <row r="20" spans="1:25" ht="12.75">
      <c r="A20" s="2" t="s">
        <v>21</v>
      </c>
      <c r="B20" t="s">
        <v>20</v>
      </c>
      <c r="C20" s="2">
        <v>32</v>
      </c>
      <c r="D20" s="2">
        <v>56</v>
      </c>
      <c r="E20" s="2" t="s">
        <v>18</v>
      </c>
      <c r="F20" s="2">
        <v>-21.4</v>
      </c>
      <c r="G20" s="2">
        <v>174.4</v>
      </c>
      <c r="H20" s="2">
        <v>-13</v>
      </c>
      <c r="I20" s="9">
        <f t="shared" si="0"/>
        <v>259.84826901860004</v>
      </c>
      <c r="J20" s="9">
        <f t="shared" si="1"/>
        <v>7858.375841657773</v>
      </c>
      <c r="L20" s="5">
        <f t="shared" si="2"/>
        <v>-0.3735004535555555</v>
      </c>
      <c r="M20" s="5">
        <f t="shared" si="3"/>
        <v>3.043854163555556</v>
      </c>
      <c r="N20" s="5"/>
      <c r="O20" s="5">
        <f t="shared" si="4"/>
        <v>-0.4042427686700618</v>
      </c>
      <c r="P20" s="5">
        <f t="shared" si="5"/>
        <v>1.9869471154634066</v>
      </c>
      <c r="Q20" s="4">
        <f t="shared" si="6"/>
        <v>7858.375841657773</v>
      </c>
      <c r="R20" s="5"/>
      <c r="S20" s="5">
        <f t="shared" si="7"/>
        <v>-0.7354301481502337</v>
      </c>
      <c r="T20" s="5">
        <f t="shared" si="8"/>
        <v>-0.1316852606576416</v>
      </c>
      <c r="U20" s="5">
        <f t="shared" si="9"/>
        <v>1.39361517262024</v>
      </c>
      <c r="V20" s="5">
        <f t="shared" si="10"/>
        <v>1.7479774273797601</v>
      </c>
      <c r="W20" s="5">
        <f t="shared" si="11"/>
        <v>-1.7479774273797601</v>
      </c>
      <c r="X20" s="5">
        <f t="shared" si="12"/>
        <v>4.5352077726202396</v>
      </c>
      <c r="Y20" s="4">
        <f t="shared" si="13"/>
        <v>259.84826901860004</v>
      </c>
    </row>
    <row r="21" spans="1:25" ht="12.75">
      <c r="A21" s="2" t="s">
        <v>23</v>
      </c>
      <c r="B21" t="s">
        <v>22</v>
      </c>
      <c r="C21" s="2">
        <v>32</v>
      </c>
      <c r="D21" s="2">
        <v>56</v>
      </c>
      <c r="E21" s="2" t="s">
        <v>18</v>
      </c>
      <c r="F21" s="2">
        <v>-12.3</v>
      </c>
      <c r="G21" s="2">
        <v>177.7</v>
      </c>
      <c r="H21" s="2">
        <v>-12</v>
      </c>
      <c r="I21" s="9">
        <f t="shared" si="0"/>
        <v>266.29360248332773</v>
      </c>
      <c r="J21" s="9">
        <f t="shared" si="1"/>
        <v>7340.908519336223</v>
      </c>
      <c r="L21" s="5">
        <f t="shared" si="2"/>
        <v>-0.21467549433333336</v>
      </c>
      <c r="M21" s="5">
        <f t="shared" si="3"/>
        <v>3.101450027888889</v>
      </c>
      <c r="N21" s="5"/>
      <c r="O21" s="5">
        <f t="shared" si="4"/>
        <v>-0.28145687311638623</v>
      </c>
      <c r="P21" s="5">
        <f t="shared" si="5"/>
        <v>1.8561083487575787</v>
      </c>
      <c r="Q21" s="4">
        <f t="shared" si="6"/>
        <v>7340.908519336223</v>
      </c>
      <c r="R21" s="5"/>
      <c r="S21" s="5">
        <f t="shared" si="7"/>
        <v>-0.7821817434002992</v>
      </c>
      <c r="T21" s="5">
        <f t="shared" si="8"/>
        <v>-0.050669147050109026</v>
      </c>
      <c r="U21" s="5">
        <f t="shared" si="9"/>
        <v>1.5061074610498004</v>
      </c>
      <c r="V21" s="5">
        <f t="shared" si="10"/>
        <v>1.6354851389501996</v>
      </c>
      <c r="W21" s="5">
        <f t="shared" si="11"/>
        <v>-1.6354851389501996</v>
      </c>
      <c r="X21" s="5">
        <f t="shared" si="12"/>
        <v>4.6477000610498</v>
      </c>
      <c r="Y21" s="4">
        <f t="shared" si="13"/>
        <v>266.29360248332773</v>
      </c>
    </row>
    <row r="22" spans="1:25" ht="12.75">
      <c r="A22" s="2" t="s">
        <v>25</v>
      </c>
      <c r="B22" t="s">
        <v>24</v>
      </c>
      <c r="C22" s="2">
        <v>38</v>
      </c>
      <c r="D22" s="2">
        <v>57</v>
      </c>
      <c r="E22" s="2" t="s">
        <v>9</v>
      </c>
      <c r="F22" s="2">
        <v>-26.3</v>
      </c>
      <c r="G22" s="2">
        <v>31.1</v>
      </c>
      <c r="H22" s="2">
        <v>-2</v>
      </c>
      <c r="I22" s="9">
        <f t="shared" si="0"/>
        <v>101.46773876849748</v>
      </c>
      <c r="J22" s="9">
        <f t="shared" si="1"/>
        <v>8418.030237759496</v>
      </c>
      <c r="L22" s="5">
        <f t="shared" si="2"/>
        <v>-0.45902158544444444</v>
      </c>
      <c r="M22" s="5">
        <f t="shared" si="3"/>
        <v>0.5427973881111111</v>
      </c>
      <c r="N22" s="5"/>
      <c r="O22" s="5">
        <f t="shared" si="4"/>
        <v>-0.5291990502448262</v>
      </c>
      <c r="P22" s="5">
        <f t="shared" si="5"/>
        <v>2.128452651772313</v>
      </c>
      <c r="Q22" s="4">
        <f t="shared" si="6"/>
        <v>8418.030237759496</v>
      </c>
      <c r="R22" s="5"/>
      <c r="S22" s="5">
        <f t="shared" si="7"/>
        <v>0.6792531117751684</v>
      </c>
      <c r="T22" s="5">
        <f t="shared" si="8"/>
        <v>-0.13779737489176203</v>
      </c>
      <c r="U22" s="5">
        <f t="shared" si="9"/>
        <v>1.3706465041453069</v>
      </c>
      <c r="V22" s="5">
        <f t="shared" si="10"/>
        <v>1.7709460958546932</v>
      </c>
      <c r="W22" s="5">
        <f t="shared" si="11"/>
        <v>1.7709460958546932</v>
      </c>
      <c r="X22" s="5">
        <f t="shared" si="12"/>
        <v>1.7709460958546932</v>
      </c>
      <c r="Y22" s="4">
        <f t="shared" si="13"/>
        <v>101.46773876849748</v>
      </c>
    </row>
    <row r="23" spans="1:25" ht="12.75">
      <c r="A23" s="2" t="s">
        <v>27</v>
      </c>
      <c r="B23" t="s">
        <v>26</v>
      </c>
      <c r="C23" s="2">
        <v>33</v>
      </c>
      <c r="D23" s="2">
        <v>37</v>
      </c>
      <c r="E23" s="2" t="s">
        <v>9</v>
      </c>
      <c r="F23" s="2">
        <v>36.8</v>
      </c>
      <c r="G23" s="2">
        <v>10.2</v>
      </c>
      <c r="H23" s="2">
        <v>-1</v>
      </c>
      <c r="I23" s="9">
        <f t="shared" si="0"/>
        <v>58.13288152437455</v>
      </c>
      <c r="J23" s="9">
        <f t="shared" si="1"/>
        <v>4866.98540909374</v>
      </c>
      <c r="L23" s="5">
        <f t="shared" si="2"/>
        <v>0.6422811537777777</v>
      </c>
      <c r="M23" s="5">
        <f t="shared" si="3"/>
        <v>0.17802358066666665</v>
      </c>
      <c r="N23" s="5"/>
      <c r="O23" s="5">
        <f t="shared" si="4"/>
        <v>0.33368113363377555</v>
      </c>
      <c r="P23" s="5">
        <f t="shared" si="5"/>
        <v>1.2305904953460782</v>
      </c>
      <c r="Q23" s="4">
        <f t="shared" si="6"/>
        <v>4866.98540909374</v>
      </c>
      <c r="R23" s="5"/>
      <c r="S23" s="5">
        <f t="shared" si="7"/>
        <v>0.6539640524751371</v>
      </c>
      <c r="T23" s="5">
        <f t="shared" si="8"/>
        <v>0.40653626275365795</v>
      </c>
      <c r="U23" s="5">
        <f t="shared" si="9"/>
        <v>1.0146101689647322</v>
      </c>
      <c r="V23" s="5">
        <f t="shared" si="10"/>
        <v>1.0146101689647322</v>
      </c>
      <c r="W23" s="5">
        <f t="shared" si="11"/>
        <v>1.0146101689647322</v>
      </c>
      <c r="X23" s="5">
        <f t="shared" si="12"/>
        <v>1.0146101689647322</v>
      </c>
      <c r="Y23" s="4">
        <f t="shared" si="13"/>
        <v>58.13288152437455</v>
      </c>
    </row>
    <row r="24" spans="1:25" ht="12.75">
      <c r="A24" s="2" t="s">
        <v>29</v>
      </c>
      <c r="B24" t="s">
        <v>28</v>
      </c>
      <c r="C24" s="2">
        <v>26</v>
      </c>
      <c r="D24" s="2">
        <v>49</v>
      </c>
      <c r="E24" s="2" t="s">
        <v>4</v>
      </c>
      <c r="F24" s="2">
        <v>10.8</v>
      </c>
      <c r="G24" s="2">
        <v>106.7</v>
      </c>
      <c r="H24" s="2">
        <v>-7</v>
      </c>
      <c r="I24" s="9">
        <f t="shared" si="0"/>
        <v>349.7782227484232</v>
      </c>
      <c r="J24" s="9">
        <f t="shared" si="1"/>
        <v>9209.700683636298</v>
      </c>
      <c r="L24" s="5">
        <f t="shared" si="2"/>
        <v>0.188495556</v>
      </c>
      <c r="M24" s="5">
        <f t="shared" si="3"/>
        <v>1.8622662801111112</v>
      </c>
      <c r="N24" s="5"/>
      <c r="O24" s="5">
        <f t="shared" si="4"/>
        <v>-0.6873439111997344</v>
      </c>
      <c r="P24" s="5">
        <f t="shared" si="5"/>
        <v>2.328622170325233</v>
      </c>
      <c r="Q24" s="4">
        <f t="shared" si="6"/>
        <v>9209.700683636298</v>
      </c>
      <c r="R24" s="5"/>
      <c r="S24" s="5">
        <f t="shared" si="7"/>
        <v>-0.10528618101639506</v>
      </c>
      <c r="T24" s="5">
        <f t="shared" si="8"/>
        <v>0.5838825782151642</v>
      </c>
      <c r="U24" s="5">
        <f t="shared" si="9"/>
        <v>0.17840366540223218</v>
      </c>
      <c r="V24" s="5">
        <f t="shared" si="10"/>
        <v>0.17840366540223218</v>
      </c>
      <c r="W24" s="5">
        <f t="shared" si="11"/>
        <v>-0.17840366540223218</v>
      </c>
      <c r="X24" s="5">
        <f t="shared" si="12"/>
        <v>6.104781534597768</v>
      </c>
      <c r="Y24" s="4">
        <f t="shared" si="13"/>
        <v>349.7782227484232</v>
      </c>
    </row>
    <row r="25" spans="1:25" ht="12.75">
      <c r="A25" s="2" t="s">
        <v>31</v>
      </c>
      <c r="B25" t="s">
        <v>30</v>
      </c>
      <c r="C25" s="2">
        <v>35</v>
      </c>
      <c r="D25" s="2">
        <v>46</v>
      </c>
      <c r="E25" s="2" t="s">
        <v>9</v>
      </c>
      <c r="F25" s="2">
        <v>9.5</v>
      </c>
      <c r="G25" s="2">
        <v>-13.7</v>
      </c>
      <c r="H25" s="2">
        <v>0</v>
      </c>
      <c r="I25" s="9">
        <f t="shared" si="0"/>
        <v>95.41867763655615</v>
      </c>
      <c r="J25" s="9">
        <f t="shared" si="1"/>
        <v>4549.559519851213</v>
      </c>
      <c r="L25" s="5">
        <f t="shared" si="2"/>
        <v>0.1658062761111111</v>
      </c>
      <c r="M25" s="5">
        <f t="shared" si="3"/>
        <v>-0.23911010344444442</v>
      </c>
      <c r="N25" s="5"/>
      <c r="O25" s="5">
        <f t="shared" si="4"/>
        <v>0.40818519789171337</v>
      </c>
      <c r="P25" s="5">
        <f t="shared" si="5"/>
        <v>1.1503311048928477</v>
      </c>
      <c r="Q25" s="4">
        <f t="shared" si="6"/>
        <v>4549.559519851213</v>
      </c>
      <c r="R25" s="5"/>
      <c r="S25" s="5">
        <f t="shared" si="7"/>
        <v>0.7423629100770316</v>
      </c>
      <c r="T25" s="5">
        <f t="shared" si="8"/>
        <v>-0.0704181447313583</v>
      </c>
      <c r="U25" s="5">
        <f t="shared" si="9"/>
        <v>1.4762225357511651</v>
      </c>
      <c r="V25" s="5">
        <f t="shared" si="10"/>
        <v>1.665370064248835</v>
      </c>
      <c r="W25" s="5">
        <f t="shared" si="11"/>
        <v>1.665370064248835</v>
      </c>
      <c r="X25" s="5">
        <f t="shared" si="12"/>
        <v>1.665370064248835</v>
      </c>
      <c r="Y25" s="4">
        <f t="shared" si="13"/>
        <v>95.41867763655615</v>
      </c>
    </row>
    <row r="26" spans="1:25" ht="12.75">
      <c r="A26" s="2" t="s">
        <v>33</v>
      </c>
      <c r="B26" t="s">
        <v>32</v>
      </c>
      <c r="C26" s="2">
        <v>38</v>
      </c>
      <c r="D26" s="2">
        <v>67</v>
      </c>
      <c r="E26" s="2" t="s">
        <v>9</v>
      </c>
      <c r="F26" s="2">
        <v>-54.5</v>
      </c>
      <c r="G26" s="2">
        <v>3.4</v>
      </c>
      <c r="H26" s="2">
        <v>0</v>
      </c>
      <c r="I26" s="9">
        <f t="shared" si="0"/>
        <v>140.40882058336558</v>
      </c>
      <c r="J26" s="9">
        <f t="shared" si="1"/>
        <v>7935.604550223139</v>
      </c>
      <c r="L26" s="5">
        <f t="shared" si="2"/>
        <v>-0.9512044261111111</v>
      </c>
      <c r="M26" s="5">
        <f t="shared" si="3"/>
        <v>0.05934119355555555</v>
      </c>
      <c r="N26" s="5"/>
      <c r="O26" s="5">
        <f t="shared" si="4"/>
        <v>-0.4220248386274968</v>
      </c>
      <c r="P26" s="5">
        <f t="shared" si="5"/>
        <v>2.0064739697150795</v>
      </c>
      <c r="Q26" s="4">
        <f t="shared" si="6"/>
        <v>7935.604550223139</v>
      </c>
      <c r="R26" s="5"/>
      <c r="S26" s="5">
        <f t="shared" si="7"/>
        <v>0.47194818798867283</v>
      </c>
      <c r="T26" s="5">
        <f t="shared" si="8"/>
        <v>-0.5706662248053163</v>
      </c>
      <c r="U26" s="5">
        <f t="shared" si="9"/>
        <v>0.6909964237809498</v>
      </c>
      <c r="V26" s="5">
        <f t="shared" si="10"/>
        <v>2.45059617621905</v>
      </c>
      <c r="W26" s="5">
        <f t="shared" si="11"/>
        <v>2.45059617621905</v>
      </c>
      <c r="X26" s="5">
        <f t="shared" si="12"/>
        <v>2.45059617621905</v>
      </c>
      <c r="Y26" s="4">
        <f t="shared" si="13"/>
        <v>140.40882058336558</v>
      </c>
    </row>
    <row r="27" spans="1:25" ht="12.75">
      <c r="A27" s="2" t="s">
        <v>35</v>
      </c>
      <c r="B27" t="s">
        <v>697</v>
      </c>
      <c r="C27" s="2">
        <v>12</v>
      </c>
      <c r="D27" s="2">
        <v>72</v>
      </c>
      <c r="E27" s="2" t="s">
        <v>34</v>
      </c>
      <c r="F27" s="2">
        <v>-68.8</v>
      </c>
      <c r="G27" s="2">
        <v>-90.6</v>
      </c>
      <c r="H27" s="2">
        <v>6</v>
      </c>
      <c r="I27" s="9">
        <f t="shared" si="0"/>
        <v>183.62686266912925</v>
      </c>
      <c r="J27" s="9">
        <f t="shared" si="1"/>
        <v>7198.397538068396</v>
      </c>
      <c r="L27" s="5">
        <f t="shared" si="2"/>
        <v>-1.2007865048888888</v>
      </c>
      <c r="M27" s="5">
        <f t="shared" si="3"/>
        <v>-1.5812682753333331</v>
      </c>
      <c r="N27" s="5"/>
      <c r="O27" s="5">
        <f t="shared" si="4"/>
        <v>-0.24670521618822366</v>
      </c>
      <c r="P27" s="5">
        <f t="shared" si="5"/>
        <v>1.8200752308643227</v>
      </c>
      <c r="Q27" s="4">
        <f t="shared" si="6"/>
        <v>7198.397538068396</v>
      </c>
      <c r="R27" s="5"/>
      <c r="S27" s="5">
        <f t="shared" si="7"/>
        <v>-0.05007504449084777</v>
      </c>
      <c r="T27" s="5">
        <f t="shared" si="8"/>
        <v>-0.7900094019181018</v>
      </c>
      <c r="U27" s="5">
        <f t="shared" si="9"/>
        <v>0.06330069401418204</v>
      </c>
      <c r="V27" s="5">
        <f t="shared" si="10"/>
        <v>3.078291905985818</v>
      </c>
      <c r="W27" s="5">
        <f t="shared" si="11"/>
        <v>-3.078291905985818</v>
      </c>
      <c r="X27" s="5">
        <f t="shared" si="12"/>
        <v>3.204893294014182</v>
      </c>
      <c r="Y27" s="4">
        <f t="shared" si="13"/>
        <v>183.62686266912925</v>
      </c>
    </row>
    <row r="28" spans="1:25" ht="12.75">
      <c r="A28" s="2" t="s">
        <v>37</v>
      </c>
      <c r="B28" t="s">
        <v>36</v>
      </c>
      <c r="C28" s="2">
        <v>21</v>
      </c>
      <c r="D28" s="2">
        <v>29</v>
      </c>
      <c r="E28" s="2" t="s">
        <v>4</v>
      </c>
      <c r="F28" s="2">
        <v>40.4</v>
      </c>
      <c r="G28" s="2">
        <v>49.9</v>
      </c>
      <c r="H28" s="2">
        <v>-4</v>
      </c>
      <c r="I28" s="9">
        <f t="shared" si="0"/>
        <v>35.26079156015845</v>
      </c>
      <c r="J28" s="9">
        <f t="shared" si="1"/>
        <v>6339.465505234182</v>
      </c>
      <c r="L28" s="5">
        <f t="shared" si="2"/>
        <v>0.7051130057777777</v>
      </c>
      <c r="M28" s="5">
        <f t="shared" si="3"/>
        <v>0.8709192818888889</v>
      </c>
      <c r="N28" s="5"/>
      <c r="O28" s="5">
        <f t="shared" si="4"/>
        <v>-0.03209714936898039</v>
      </c>
      <c r="P28" s="5">
        <f t="shared" si="5"/>
        <v>1.6028989899454316</v>
      </c>
      <c r="Q28" s="4">
        <f t="shared" si="6"/>
        <v>6339.465505234182</v>
      </c>
      <c r="R28" s="5"/>
      <c r="S28" s="5">
        <f t="shared" si="7"/>
        <v>0.4713196478075198</v>
      </c>
      <c r="T28" s="5">
        <f t="shared" si="8"/>
        <v>0.666635456204925</v>
      </c>
      <c r="U28" s="5">
        <f t="shared" si="9"/>
        <v>0.6154168990863125</v>
      </c>
      <c r="V28" s="5">
        <f t="shared" si="10"/>
        <v>0.6154168990863125</v>
      </c>
      <c r="W28" s="5">
        <f t="shared" si="11"/>
        <v>0.6154168990863125</v>
      </c>
      <c r="X28" s="5">
        <f t="shared" si="12"/>
        <v>0.6154168990863125</v>
      </c>
      <c r="Y28" s="4">
        <f t="shared" si="13"/>
        <v>35.26079156015845</v>
      </c>
    </row>
    <row r="29" spans="1:25" ht="12.75">
      <c r="A29" s="2" t="s">
        <v>39</v>
      </c>
      <c r="B29" t="s">
        <v>38</v>
      </c>
      <c r="C29" s="2">
        <v>21</v>
      </c>
      <c r="D29" s="2">
        <v>29</v>
      </c>
      <c r="E29" s="2" t="s">
        <v>4</v>
      </c>
      <c r="F29" s="2">
        <v>41.7</v>
      </c>
      <c r="G29" s="2">
        <v>44.8</v>
      </c>
      <c r="H29" s="2">
        <v>-4</v>
      </c>
      <c r="I29" s="9">
        <f t="shared" si="0"/>
        <v>37.37526739574867</v>
      </c>
      <c r="J29" s="9">
        <f t="shared" si="1"/>
        <v>6100.281093023316</v>
      </c>
      <c r="L29" s="5">
        <f t="shared" si="2"/>
        <v>0.7278022856666667</v>
      </c>
      <c r="M29" s="5">
        <f t="shared" si="3"/>
        <v>0.7819074915555555</v>
      </c>
      <c r="N29" s="5"/>
      <c r="O29" s="5">
        <f t="shared" si="4"/>
        <v>0.028369993105967883</v>
      </c>
      <c r="P29" s="5">
        <f t="shared" si="5"/>
        <v>1.5424225266809901</v>
      </c>
      <c r="Q29" s="4">
        <f t="shared" si="6"/>
        <v>6100.281093023316</v>
      </c>
      <c r="R29" s="5"/>
      <c r="S29" s="5">
        <f t="shared" si="7"/>
        <v>0.49565093602059157</v>
      </c>
      <c r="T29" s="5">
        <f t="shared" si="8"/>
        <v>0.6488648287606745</v>
      </c>
      <c r="U29" s="5">
        <f t="shared" si="9"/>
        <v>0.6523214637416962</v>
      </c>
      <c r="V29" s="5">
        <f t="shared" si="10"/>
        <v>0.6523214637416962</v>
      </c>
      <c r="W29" s="5">
        <f t="shared" si="11"/>
        <v>0.6523214637416962</v>
      </c>
      <c r="X29" s="5">
        <f t="shared" si="12"/>
        <v>0.6523214637416962</v>
      </c>
      <c r="Y29" s="4">
        <f t="shared" si="13"/>
        <v>37.37526739574867</v>
      </c>
    </row>
    <row r="30" spans="1:25" ht="12.75">
      <c r="A30" s="2" t="s">
        <v>725</v>
      </c>
      <c r="B30" t="s">
        <v>720</v>
      </c>
      <c r="C30" s="2">
        <v>15</v>
      </c>
      <c r="D30" s="2">
        <v>28</v>
      </c>
      <c r="E30" s="2" t="s">
        <v>1</v>
      </c>
      <c r="F30" s="2">
        <v>42.5</v>
      </c>
      <c r="G30" s="2">
        <v>19.3</v>
      </c>
      <c r="H30" s="2">
        <v>-1</v>
      </c>
      <c r="I30" s="9">
        <f t="shared" si="0"/>
        <v>49.18790563501692</v>
      </c>
      <c r="J30" s="9">
        <f t="shared" si="1"/>
        <v>5074.8653948786705</v>
      </c>
      <c r="L30" s="5">
        <f t="shared" si="2"/>
        <v>0.7417649194444444</v>
      </c>
      <c r="M30" s="5">
        <f t="shared" si="3"/>
        <v>0.3368485398888889</v>
      </c>
      <c r="N30" s="5"/>
      <c r="O30" s="5">
        <f t="shared" si="4"/>
        <v>0.2836943098774157</v>
      </c>
      <c r="P30" s="5">
        <f t="shared" si="5"/>
        <v>1.2831518065432794</v>
      </c>
      <c r="Q30" s="4">
        <f t="shared" si="6"/>
        <v>5074.8653948786705</v>
      </c>
      <c r="R30" s="5"/>
      <c r="S30" s="5">
        <f t="shared" si="7"/>
        <v>0.5928331437390618</v>
      </c>
      <c r="T30" s="5">
        <f t="shared" si="8"/>
        <v>0.5119382746804935</v>
      </c>
      <c r="U30" s="5">
        <f t="shared" si="9"/>
        <v>0.8584908908470414</v>
      </c>
      <c r="V30" s="5">
        <f t="shared" si="10"/>
        <v>0.8584908908470414</v>
      </c>
      <c r="W30" s="5">
        <f t="shared" si="11"/>
        <v>0.8584908908470414</v>
      </c>
      <c r="X30" s="5">
        <f t="shared" si="12"/>
        <v>0.8584908908470414</v>
      </c>
      <c r="Y30" s="4">
        <f t="shared" si="13"/>
        <v>49.18790563501692</v>
      </c>
    </row>
    <row r="31" spans="1:25" ht="12.75">
      <c r="A31" s="2" t="s">
        <v>41</v>
      </c>
      <c r="B31" t="s">
        <v>40</v>
      </c>
      <c r="C31" s="2">
        <v>22</v>
      </c>
      <c r="D31" s="2">
        <v>41</v>
      </c>
      <c r="E31" s="2" t="s">
        <v>4</v>
      </c>
      <c r="F31" s="2">
        <v>7</v>
      </c>
      <c r="G31" s="2">
        <v>79.9</v>
      </c>
      <c r="H31" s="2">
        <v>-5.5</v>
      </c>
      <c r="I31" s="9">
        <f t="shared" si="0"/>
        <v>27.09006668289966</v>
      </c>
      <c r="J31" s="9">
        <f t="shared" si="1"/>
        <v>9252.018493138565</v>
      </c>
      <c r="L31" s="5">
        <f t="shared" si="2"/>
        <v>0.12217304555555555</v>
      </c>
      <c r="M31" s="5">
        <f t="shared" si="3"/>
        <v>1.3945180485555557</v>
      </c>
      <c r="N31" s="5"/>
      <c r="O31" s="5">
        <f t="shared" si="4"/>
        <v>-0.6950760444358057</v>
      </c>
      <c r="P31" s="5">
        <f t="shared" si="5"/>
        <v>2.339321995736679</v>
      </c>
      <c r="Q31" s="4">
        <f t="shared" si="6"/>
        <v>9252.018493138565</v>
      </c>
      <c r="R31" s="5"/>
      <c r="S31" s="5">
        <f t="shared" si="7"/>
        <v>0.2674317489916051</v>
      </c>
      <c r="T31" s="5">
        <f t="shared" si="8"/>
        <v>0.5228309671574753</v>
      </c>
      <c r="U31" s="5">
        <f t="shared" si="9"/>
        <v>0.472810850136134</v>
      </c>
      <c r="V31" s="5">
        <f t="shared" si="10"/>
        <v>0.472810850136134</v>
      </c>
      <c r="W31" s="5">
        <f t="shared" si="11"/>
        <v>0.472810850136134</v>
      </c>
      <c r="X31" s="5">
        <f t="shared" si="12"/>
        <v>0.472810850136134</v>
      </c>
      <c r="Y31" s="4">
        <f t="shared" si="13"/>
        <v>27.09006668289966</v>
      </c>
    </row>
    <row r="32" spans="1:25" ht="12.75">
      <c r="A32" s="2" t="s">
        <v>660</v>
      </c>
      <c r="B32" t="s">
        <v>42</v>
      </c>
      <c r="C32" s="2">
        <v>14</v>
      </c>
      <c r="D32" s="2">
        <v>28</v>
      </c>
      <c r="E32" s="2" t="s">
        <v>1</v>
      </c>
      <c r="F32" s="2">
        <v>46.2</v>
      </c>
      <c r="G32" s="2">
        <v>6.2</v>
      </c>
      <c r="H32" s="2">
        <v>-1</v>
      </c>
      <c r="I32" s="9">
        <f t="shared" si="0"/>
        <v>50.54200804295287</v>
      </c>
      <c r="J32" s="9">
        <f t="shared" si="1"/>
        <v>4386.12675628354</v>
      </c>
      <c r="L32" s="5">
        <f t="shared" si="2"/>
        <v>0.8063421006666667</v>
      </c>
      <c r="M32" s="5">
        <f t="shared" si="3"/>
        <v>0.10821041177777778</v>
      </c>
      <c r="N32" s="5"/>
      <c r="O32" s="5">
        <f t="shared" si="4"/>
        <v>0.4455498045824546</v>
      </c>
      <c r="P32" s="5">
        <f t="shared" si="5"/>
        <v>1.1090080294016536</v>
      </c>
      <c r="Q32" s="4">
        <f t="shared" si="6"/>
        <v>4386.12675628354</v>
      </c>
      <c r="R32" s="5"/>
      <c r="S32" s="5">
        <f t="shared" si="7"/>
        <v>0.5646179918850733</v>
      </c>
      <c r="T32" s="5">
        <f t="shared" si="8"/>
        <v>0.46474032059769016</v>
      </c>
      <c r="U32" s="5">
        <f t="shared" si="9"/>
        <v>0.8821244358715624</v>
      </c>
      <c r="V32" s="5">
        <f t="shared" si="10"/>
        <v>0.8821244358715624</v>
      </c>
      <c r="W32" s="5">
        <f t="shared" si="11"/>
        <v>0.8821244358715624</v>
      </c>
      <c r="X32" s="5">
        <f t="shared" si="12"/>
        <v>0.8821244358715624</v>
      </c>
      <c r="Y32" s="4">
        <f t="shared" si="13"/>
        <v>50.54200804295287</v>
      </c>
    </row>
    <row r="33" spans="1:25" ht="12.75">
      <c r="A33" s="2" t="s">
        <v>661</v>
      </c>
      <c r="B33" t="s">
        <v>43</v>
      </c>
      <c r="C33" s="2">
        <v>5</v>
      </c>
      <c r="D33" s="2">
        <v>8</v>
      </c>
      <c r="E33" s="2" t="s">
        <v>44</v>
      </c>
      <c r="F33" s="2">
        <v>40.8</v>
      </c>
      <c r="G33" s="2">
        <v>-74</v>
      </c>
      <c r="H33" s="2">
        <v>5</v>
      </c>
      <c r="I33" s="9">
        <f t="shared" si="0"/>
        <v>41.98820266993843</v>
      </c>
      <c r="J33" s="9">
        <f t="shared" si="1"/>
        <v>534.6294000586379</v>
      </c>
      <c r="L33" s="5">
        <f t="shared" si="2"/>
        <v>0.7120943226666666</v>
      </c>
      <c r="M33" s="5">
        <f t="shared" si="3"/>
        <v>-1.2915436244444445</v>
      </c>
      <c r="N33" s="5"/>
      <c r="O33" s="5">
        <f t="shared" si="4"/>
        <v>0.9908773444586962</v>
      </c>
      <c r="P33" s="5">
        <f t="shared" si="5"/>
        <v>0.13517810368107153</v>
      </c>
      <c r="Q33" s="4">
        <f t="shared" si="6"/>
        <v>534.6294000586379</v>
      </c>
      <c r="R33" s="5"/>
      <c r="S33" s="5">
        <f t="shared" si="7"/>
        <v>0.07364326302353205</v>
      </c>
      <c r="T33" s="5">
        <f t="shared" si="8"/>
        <v>0.08182300600775005</v>
      </c>
      <c r="U33" s="5">
        <f t="shared" si="9"/>
        <v>0.7328323710843269</v>
      </c>
      <c r="V33" s="5">
        <f t="shared" si="10"/>
        <v>0.7328323710843269</v>
      </c>
      <c r="W33" s="5">
        <f t="shared" si="11"/>
        <v>0.7328323710843269</v>
      </c>
      <c r="X33" s="5">
        <f t="shared" si="12"/>
        <v>0.7328323710843269</v>
      </c>
      <c r="Y33" s="4">
        <f t="shared" si="13"/>
        <v>41.98820266993843</v>
      </c>
    </row>
    <row r="34" spans="1:25" ht="12.75">
      <c r="A34" s="2" t="s">
        <v>47</v>
      </c>
      <c r="B34" t="s">
        <v>46</v>
      </c>
      <c r="C34" s="2">
        <v>28</v>
      </c>
      <c r="D34" s="2">
        <v>54</v>
      </c>
      <c r="E34" s="2" t="s">
        <v>18</v>
      </c>
      <c r="F34" s="2">
        <v>-8.6</v>
      </c>
      <c r="G34" s="2">
        <v>125.5</v>
      </c>
      <c r="H34" s="2">
        <v>-8</v>
      </c>
      <c r="I34" s="9">
        <f t="shared" si="0"/>
        <v>311.5638931280391</v>
      </c>
      <c r="J34" s="9">
        <f t="shared" si="1"/>
        <v>9947.066613107756</v>
      </c>
      <c r="L34" s="5">
        <f t="shared" si="2"/>
        <v>-0.1500983131111111</v>
      </c>
      <c r="M34" s="5">
        <f t="shared" si="3"/>
        <v>2.190388173888889</v>
      </c>
      <c r="N34" s="5"/>
      <c r="O34" s="5">
        <f t="shared" si="4"/>
        <v>-0.810066055363072</v>
      </c>
      <c r="P34" s="5">
        <f t="shared" si="5"/>
        <v>2.5150610905455766</v>
      </c>
      <c r="Q34" s="4">
        <f t="shared" si="6"/>
        <v>9947.066613107756</v>
      </c>
      <c r="R34" s="5"/>
      <c r="S34" s="5">
        <f t="shared" si="7"/>
        <v>-0.3583556570959662</v>
      </c>
      <c r="T34" s="5">
        <f t="shared" si="8"/>
        <v>0.31775943234440085</v>
      </c>
      <c r="U34" s="5">
        <f t="shared" si="9"/>
        <v>0.8453695273431188</v>
      </c>
      <c r="V34" s="5">
        <f t="shared" si="10"/>
        <v>0.8453695273431188</v>
      </c>
      <c r="W34" s="5">
        <f t="shared" si="11"/>
        <v>-0.8453695273431188</v>
      </c>
      <c r="X34" s="5">
        <f t="shared" si="12"/>
        <v>5.437815672656882</v>
      </c>
      <c r="Y34" s="4">
        <f t="shared" si="13"/>
        <v>311.5638931280391</v>
      </c>
    </row>
    <row r="35" spans="1:25" ht="12.75">
      <c r="A35" s="2" t="s">
        <v>49</v>
      </c>
      <c r="B35" t="s">
        <v>48</v>
      </c>
      <c r="C35" s="2">
        <v>20</v>
      </c>
      <c r="D35" s="2">
        <v>39</v>
      </c>
      <c r="E35" s="2" t="s">
        <v>4</v>
      </c>
      <c r="F35" s="2">
        <v>31.8</v>
      </c>
      <c r="G35" s="2">
        <v>35.2</v>
      </c>
      <c r="H35" s="2">
        <v>-2</v>
      </c>
      <c r="I35" s="9">
        <f t="shared" si="0"/>
        <v>49.78424083997023</v>
      </c>
      <c r="J35" s="9">
        <f t="shared" si="1"/>
        <v>6215.606781776097</v>
      </c>
      <c r="L35" s="5">
        <f t="shared" si="2"/>
        <v>0.5550146926666667</v>
      </c>
      <c r="M35" s="5">
        <f t="shared" si="3"/>
        <v>0.6143558862222223</v>
      </c>
      <c r="N35" s="5"/>
      <c r="O35" s="5">
        <f t="shared" si="4"/>
        <v>-0.0007856659880166594</v>
      </c>
      <c r="P35" s="5">
        <f t="shared" si="5"/>
        <v>1.5715819928637413</v>
      </c>
      <c r="Q35" s="4">
        <f t="shared" si="6"/>
        <v>6215.606781776097</v>
      </c>
      <c r="R35" s="5"/>
      <c r="S35" s="5">
        <f t="shared" si="7"/>
        <v>0.6237561786784757</v>
      </c>
      <c r="T35" s="5">
        <f t="shared" si="8"/>
        <v>0.5274090067986348</v>
      </c>
      <c r="U35" s="5">
        <f t="shared" si="9"/>
        <v>0.8688989034414903</v>
      </c>
      <c r="V35" s="5">
        <f t="shared" si="10"/>
        <v>0.8688989034414903</v>
      </c>
      <c r="W35" s="5">
        <f t="shared" si="11"/>
        <v>0.8688989034414903</v>
      </c>
      <c r="X35" s="5">
        <f t="shared" si="12"/>
        <v>0.8688989034414903</v>
      </c>
      <c r="Y35" s="4">
        <f t="shared" si="13"/>
        <v>49.78424083997023</v>
      </c>
    </row>
    <row r="36" spans="1:25" ht="12.75">
      <c r="A36" s="2" t="s">
        <v>51</v>
      </c>
      <c r="B36" t="s">
        <v>50</v>
      </c>
      <c r="C36" s="2">
        <v>34</v>
      </c>
      <c r="D36" s="2">
        <v>38</v>
      </c>
      <c r="E36" s="2" t="s">
        <v>9</v>
      </c>
      <c r="F36" s="2">
        <v>32.5</v>
      </c>
      <c r="G36" s="2">
        <v>12.5</v>
      </c>
      <c r="H36" s="2">
        <v>-2</v>
      </c>
      <c r="I36" s="9">
        <f t="shared" si="0"/>
        <v>60.972468507359615</v>
      </c>
      <c r="J36" s="9">
        <f t="shared" si="1"/>
        <v>5132.011895667835</v>
      </c>
      <c r="L36" s="5">
        <f t="shared" si="2"/>
        <v>0.5672319972222222</v>
      </c>
      <c r="M36" s="5">
        <f t="shared" si="3"/>
        <v>0.2181661527777778</v>
      </c>
      <c r="N36" s="5"/>
      <c r="O36" s="5">
        <f t="shared" si="4"/>
        <v>0.2698096471851954</v>
      </c>
      <c r="P36" s="5">
        <f t="shared" si="5"/>
        <v>1.2976009849981884</v>
      </c>
      <c r="Q36" s="4">
        <f t="shared" si="6"/>
        <v>5132.011895667835</v>
      </c>
      <c r="R36" s="5"/>
      <c r="S36" s="5">
        <f t="shared" si="7"/>
        <v>0.6877481751063976</v>
      </c>
      <c r="T36" s="5">
        <f t="shared" si="8"/>
        <v>0.38165718427569323</v>
      </c>
      <c r="U36" s="5">
        <f t="shared" si="9"/>
        <v>1.064170310369189</v>
      </c>
      <c r="V36" s="5">
        <f t="shared" si="10"/>
        <v>1.064170310369189</v>
      </c>
      <c r="W36" s="5">
        <f t="shared" si="11"/>
        <v>1.064170310369189</v>
      </c>
      <c r="X36" s="5">
        <f t="shared" si="12"/>
        <v>1.064170310369189</v>
      </c>
      <c r="Y36" s="4">
        <f t="shared" si="13"/>
        <v>60.972468507359615</v>
      </c>
    </row>
    <row r="37" spans="1:25" ht="12.75">
      <c r="A37" s="2" t="s">
        <v>53</v>
      </c>
      <c r="B37" t="s">
        <v>52</v>
      </c>
      <c r="C37" s="2">
        <v>20</v>
      </c>
      <c r="D37" s="2">
        <v>39</v>
      </c>
      <c r="E37" s="2" t="s">
        <v>4</v>
      </c>
      <c r="F37" s="2">
        <v>35.2</v>
      </c>
      <c r="G37" s="2">
        <v>33.4</v>
      </c>
      <c r="H37" s="2">
        <v>-2</v>
      </c>
      <c r="I37" s="9">
        <f t="shared" si="0"/>
        <v>48.27756925960806</v>
      </c>
      <c r="J37" s="9">
        <f t="shared" si="1"/>
        <v>5981.075895906525</v>
      </c>
      <c r="L37" s="5">
        <f t="shared" si="2"/>
        <v>0.6143558862222223</v>
      </c>
      <c r="M37" s="5">
        <f t="shared" si="3"/>
        <v>0.5829399602222222</v>
      </c>
      <c r="N37" s="5"/>
      <c r="O37" s="5">
        <f t="shared" si="4"/>
        <v>0.05848079316278443</v>
      </c>
      <c r="P37" s="5">
        <f t="shared" si="5"/>
        <v>1.5122821481432427</v>
      </c>
      <c r="Q37" s="4">
        <f t="shared" si="6"/>
        <v>5981.075895906525</v>
      </c>
      <c r="R37" s="5"/>
      <c r="S37" s="5">
        <f t="shared" si="7"/>
        <v>0.6086299313947042</v>
      </c>
      <c r="T37" s="5">
        <f t="shared" si="8"/>
        <v>0.5426970723129007</v>
      </c>
      <c r="U37" s="5">
        <f t="shared" si="9"/>
        <v>0.8426025240665119</v>
      </c>
      <c r="V37" s="5">
        <f t="shared" si="10"/>
        <v>0.8426025240665119</v>
      </c>
      <c r="W37" s="5">
        <f t="shared" si="11"/>
        <v>0.8426025240665119</v>
      </c>
      <c r="X37" s="5">
        <f t="shared" si="12"/>
        <v>0.8426025240665119</v>
      </c>
      <c r="Y37" s="4">
        <f t="shared" si="13"/>
        <v>48.27756925960806</v>
      </c>
    </row>
    <row r="38" spans="1:25" ht="12.75">
      <c r="A38" s="2" t="s">
        <v>55</v>
      </c>
      <c r="B38" t="s">
        <v>54</v>
      </c>
      <c r="C38" s="2">
        <v>37</v>
      </c>
      <c r="D38" s="2">
        <v>53</v>
      </c>
      <c r="E38" s="2" t="s">
        <v>9</v>
      </c>
      <c r="F38" s="2">
        <v>-7</v>
      </c>
      <c r="G38" s="2">
        <v>39.5</v>
      </c>
      <c r="H38" s="2">
        <v>-3</v>
      </c>
      <c r="I38" s="9">
        <f t="shared" si="0"/>
        <v>77.5150807685308</v>
      </c>
      <c r="J38" s="9">
        <f t="shared" si="1"/>
        <v>8191.858968206861</v>
      </c>
      <c r="L38" s="5">
        <f t="shared" si="2"/>
        <v>-0.12217304555555555</v>
      </c>
      <c r="M38" s="5">
        <f t="shared" si="3"/>
        <v>0.6894050427777778</v>
      </c>
      <c r="N38" s="5"/>
      <c r="O38" s="5">
        <f t="shared" si="4"/>
        <v>-0.4798380926866926</v>
      </c>
      <c r="P38" s="5">
        <f t="shared" si="5"/>
        <v>2.071266490064946</v>
      </c>
      <c r="Q38" s="4">
        <f t="shared" si="6"/>
        <v>8191.858968206861</v>
      </c>
      <c r="R38" s="5"/>
      <c r="S38" s="5">
        <f t="shared" si="7"/>
        <v>0.6997159729109534</v>
      </c>
      <c r="T38" s="5">
        <f t="shared" si="8"/>
        <v>0.1549301014215988</v>
      </c>
      <c r="U38" s="5">
        <f t="shared" si="9"/>
        <v>1.352893356282326</v>
      </c>
      <c r="V38" s="5">
        <f t="shared" si="10"/>
        <v>1.352893356282326</v>
      </c>
      <c r="W38" s="5">
        <f t="shared" si="11"/>
        <v>1.352893356282326</v>
      </c>
      <c r="X38" s="5">
        <f t="shared" si="12"/>
        <v>1.352893356282326</v>
      </c>
      <c r="Y38" s="4">
        <f t="shared" si="13"/>
        <v>77.5150807685308</v>
      </c>
    </row>
    <row r="39" spans="1:25" ht="12.75">
      <c r="A39" s="2" t="s">
        <v>57</v>
      </c>
      <c r="B39" t="s">
        <v>56</v>
      </c>
      <c r="C39" s="2">
        <v>35</v>
      </c>
      <c r="D39" s="2">
        <v>46</v>
      </c>
      <c r="E39" s="2" t="s">
        <v>9</v>
      </c>
      <c r="F39" s="2">
        <v>6.5</v>
      </c>
      <c r="G39" s="2">
        <v>3.4</v>
      </c>
      <c r="H39" s="2">
        <v>-1</v>
      </c>
      <c r="I39" s="9">
        <f t="shared" si="0"/>
        <v>87.97536399544656</v>
      </c>
      <c r="J39" s="9">
        <f t="shared" si="1"/>
        <v>5629.978713464485</v>
      </c>
      <c r="L39" s="5">
        <f t="shared" si="2"/>
        <v>0.11344639944444444</v>
      </c>
      <c r="M39" s="5">
        <f t="shared" si="3"/>
        <v>0.05934119355555555</v>
      </c>
      <c r="N39" s="5"/>
      <c r="O39" s="5">
        <f t="shared" si="4"/>
        <v>0.14675521844473322</v>
      </c>
      <c r="P39" s="5">
        <f t="shared" si="5"/>
        <v>1.423509156375344</v>
      </c>
      <c r="Q39" s="4">
        <f t="shared" si="6"/>
        <v>5629.978713464485</v>
      </c>
      <c r="R39" s="5"/>
      <c r="S39" s="5">
        <f t="shared" si="7"/>
        <v>0.8074944715679623</v>
      </c>
      <c r="T39" s="5">
        <f t="shared" si="8"/>
        <v>0.028545984112536116</v>
      </c>
      <c r="U39" s="5">
        <f t="shared" si="9"/>
        <v>1.5354597361688964</v>
      </c>
      <c r="V39" s="5">
        <f t="shared" si="10"/>
        <v>1.5354597361688964</v>
      </c>
      <c r="W39" s="5">
        <f t="shared" si="11"/>
        <v>1.5354597361688964</v>
      </c>
      <c r="X39" s="5">
        <f t="shared" si="12"/>
        <v>1.5354597361688964</v>
      </c>
      <c r="Y39" s="4">
        <f t="shared" si="13"/>
        <v>87.97536399544656</v>
      </c>
    </row>
    <row r="40" spans="1:25" ht="12.75">
      <c r="A40" s="2" t="s">
        <v>59</v>
      </c>
      <c r="B40" t="s">
        <v>58</v>
      </c>
      <c r="C40" s="2">
        <v>39</v>
      </c>
      <c r="D40" s="2">
        <v>53</v>
      </c>
      <c r="E40" s="2" t="s">
        <v>9</v>
      </c>
      <c r="F40" s="2">
        <v>-18.9</v>
      </c>
      <c r="G40" s="2">
        <v>47.5</v>
      </c>
      <c r="H40" s="2">
        <v>-3</v>
      </c>
      <c r="I40" s="9">
        <f t="shared" si="0"/>
        <v>84.30824818735708</v>
      </c>
      <c r="J40" s="9">
        <f t="shared" si="1"/>
        <v>9096.338092762277</v>
      </c>
      <c r="L40" s="5">
        <f t="shared" si="2"/>
        <v>-0.329867223</v>
      </c>
      <c r="M40" s="5">
        <f t="shared" si="3"/>
        <v>0.8290313805555556</v>
      </c>
      <c r="N40" s="5"/>
      <c r="O40" s="5">
        <f t="shared" si="4"/>
        <v>-0.6662454935227872</v>
      </c>
      <c r="P40" s="5">
        <f t="shared" si="5"/>
        <v>2.2999590626453292</v>
      </c>
      <c r="Q40" s="4">
        <f t="shared" si="6"/>
        <v>9096.338092762277</v>
      </c>
      <c r="R40" s="5"/>
      <c r="S40" s="5">
        <f t="shared" si="7"/>
        <v>0.6061431621781973</v>
      </c>
      <c r="T40" s="5">
        <f t="shared" si="8"/>
        <v>0.06041301890649525</v>
      </c>
      <c r="U40" s="5">
        <f t="shared" si="9"/>
        <v>1.4714564923575801</v>
      </c>
      <c r="V40" s="5">
        <f t="shared" si="10"/>
        <v>1.4714564923575801</v>
      </c>
      <c r="W40" s="5">
        <f t="shared" si="11"/>
        <v>1.4714564923575801</v>
      </c>
      <c r="X40" s="5">
        <f t="shared" si="12"/>
        <v>1.4714564923575801</v>
      </c>
      <c r="Y40" s="4">
        <f t="shared" si="13"/>
        <v>84.30824818735708</v>
      </c>
    </row>
    <row r="41" spans="1:25" ht="12.75">
      <c r="A41" s="2" t="s">
        <v>61</v>
      </c>
      <c r="B41" t="s">
        <v>60</v>
      </c>
      <c r="C41" s="2">
        <v>35</v>
      </c>
      <c r="D41" s="2">
        <v>46</v>
      </c>
      <c r="E41" s="2" t="s">
        <v>9</v>
      </c>
      <c r="F41" s="2">
        <v>18.1</v>
      </c>
      <c r="G41" s="2">
        <v>-16</v>
      </c>
      <c r="H41" s="2">
        <v>0</v>
      </c>
      <c r="I41" s="9">
        <f t="shared" si="0"/>
        <v>88.62441879263497</v>
      </c>
      <c r="J41" s="9">
        <f t="shared" si="1"/>
        <v>4099.011955975219</v>
      </c>
      <c r="L41" s="5">
        <f t="shared" si="2"/>
        <v>0.31590458922222225</v>
      </c>
      <c r="M41" s="5">
        <f t="shared" si="3"/>
        <v>-0.27925267555555555</v>
      </c>
      <c r="N41" s="5"/>
      <c r="O41" s="5">
        <f t="shared" si="4"/>
        <v>0.5093107553812808</v>
      </c>
      <c r="P41" s="5">
        <f t="shared" si="5"/>
        <v>1.036412631093608</v>
      </c>
      <c r="Q41" s="4">
        <f t="shared" si="6"/>
        <v>4099.011955975219</v>
      </c>
      <c r="R41" s="5"/>
      <c r="S41" s="5">
        <f t="shared" si="7"/>
        <v>0.7027583319322082</v>
      </c>
      <c r="T41" s="5">
        <f t="shared" si="8"/>
        <v>0.016875379053993556</v>
      </c>
      <c r="U41" s="5">
        <f t="shared" si="9"/>
        <v>1.546787879212461</v>
      </c>
      <c r="V41" s="5">
        <f t="shared" si="10"/>
        <v>1.546787879212461</v>
      </c>
      <c r="W41" s="5">
        <f t="shared" si="11"/>
        <v>1.546787879212461</v>
      </c>
      <c r="X41" s="5">
        <f t="shared" si="12"/>
        <v>1.546787879212461</v>
      </c>
      <c r="Y41" s="4">
        <f t="shared" si="13"/>
        <v>88.62441879263497</v>
      </c>
    </row>
    <row r="42" spans="1:25" ht="12.75">
      <c r="A42" s="2" t="s">
        <v>63</v>
      </c>
      <c r="B42" t="s">
        <v>62</v>
      </c>
      <c r="C42" s="2">
        <v>35</v>
      </c>
      <c r="D42" s="2">
        <v>46</v>
      </c>
      <c r="E42" s="2" t="s">
        <v>9</v>
      </c>
      <c r="F42" s="2">
        <v>13.5</v>
      </c>
      <c r="G42" s="2">
        <v>2</v>
      </c>
      <c r="H42" s="2">
        <v>-1</v>
      </c>
      <c r="I42" s="9">
        <f t="shared" si="0"/>
        <v>82.86468200756671</v>
      </c>
      <c r="J42" s="9">
        <f t="shared" si="1"/>
        <v>5279.7350839460405</v>
      </c>
      <c r="L42" s="5">
        <f t="shared" si="2"/>
        <v>0.23561944499999998</v>
      </c>
      <c r="M42" s="5">
        <f t="shared" si="3"/>
        <v>0.034906584444444444</v>
      </c>
      <c r="N42" s="5"/>
      <c r="O42" s="5">
        <f t="shared" si="4"/>
        <v>0.23366404103370833</v>
      </c>
      <c r="P42" s="5">
        <f t="shared" si="5"/>
        <v>1.3349519807701746</v>
      </c>
      <c r="Q42" s="4">
        <f t="shared" si="6"/>
        <v>5279.7350839460405</v>
      </c>
      <c r="R42" s="5"/>
      <c r="S42" s="5">
        <f t="shared" si="7"/>
        <v>0.7880797571886379</v>
      </c>
      <c r="T42" s="5">
        <f t="shared" si="8"/>
        <v>0.0986539014609149</v>
      </c>
      <c r="U42" s="5">
        <f t="shared" si="9"/>
        <v>1.446261509979582</v>
      </c>
      <c r="V42" s="5">
        <f t="shared" si="10"/>
        <v>1.446261509979582</v>
      </c>
      <c r="W42" s="5">
        <f t="shared" si="11"/>
        <v>1.446261509979582</v>
      </c>
      <c r="X42" s="5">
        <f t="shared" si="12"/>
        <v>1.446261509979582</v>
      </c>
      <c r="Y42" s="4">
        <f t="shared" si="13"/>
        <v>82.86468200756671</v>
      </c>
    </row>
    <row r="43" spans="1:25" ht="12.75">
      <c r="A43" s="2" t="s">
        <v>65</v>
      </c>
      <c r="B43" t="s">
        <v>64</v>
      </c>
      <c r="C43" s="2">
        <v>35</v>
      </c>
      <c r="D43" s="2">
        <v>46</v>
      </c>
      <c r="E43" s="2" t="s">
        <v>9</v>
      </c>
      <c r="F43" s="2">
        <v>6.2</v>
      </c>
      <c r="G43" s="2">
        <v>1.4</v>
      </c>
      <c r="H43" s="2">
        <v>0</v>
      </c>
      <c r="I43" s="9">
        <f t="shared" si="0"/>
        <v>89.3727577614847</v>
      </c>
      <c r="J43" s="9">
        <f t="shared" si="1"/>
        <v>5529.045747045356</v>
      </c>
      <c r="L43" s="5">
        <f t="shared" si="2"/>
        <v>0.10821041177777778</v>
      </c>
      <c r="M43" s="5">
        <f t="shared" si="3"/>
        <v>0.02443460911111111</v>
      </c>
      <c r="N43" s="5"/>
      <c r="O43" s="5">
        <f t="shared" si="4"/>
        <v>0.17194872358729146</v>
      </c>
      <c r="P43" s="5">
        <f t="shared" si="5"/>
        <v>1.3979888108837815</v>
      </c>
      <c r="Q43" s="4">
        <f t="shared" si="6"/>
        <v>5529.045747045356</v>
      </c>
      <c r="R43" s="5"/>
      <c r="S43" s="5">
        <f t="shared" si="7"/>
        <v>0.804628614534635</v>
      </c>
      <c r="T43" s="5">
        <f t="shared" si="8"/>
        <v>0.008808998629542819</v>
      </c>
      <c r="U43" s="5">
        <f t="shared" si="9"/>
        <v>1.559848857917072</v>
      </c>
      <c r="V43" s="5">
        <f t="shared" si="10"/>
        <v>1.559848857917072</v>
      </c>
      <c r="W43" s="5">
        <f t="shared" si="11"/>
        <v>1.559848857917072</v>
      </c>
      <c r="X43" s="5">
        <f t="shared" si="12"/>
        <v>1.559848857917072</v>
      </c>
      <c r="Y43" s="4">
        <f t="shared" si="13"/>
        <v>89.3727577614847</v>
      </c>
    </row>
    <row r="44" spans="1:25" ht="12.75">
      <c r="A44" s="2" t="s">
        <v>67</v>
      </c>
      <c r="B44" t="s">
        <v>66</v>
      </c>
      <c r="C44" s="2">
        <v>32</v>
      </c>
      <c r="D44" s="2">
        <v>62</v>
      </c>
      <c r="E44" s="2" t="s">
        <v>18</v>
      </c>
      <c r="F44" s="2">
        <v>-13.5</v>
      </c>
      <c r="G44" s="2">
        <v>-171.8</v>
      </c>
      <c r="H44" s="2">
        <v>11</v>
      </c>
      <c r="I44" s="9">
        <f t="shared" si="0"/>
        <v>259.43748326850414</v>
      </c>
      <c r="J44" s="9">
        <f t="shared" si="1"/>
        <v>6799.8891086832555</v>
      </c>
      <c r="L44" s="5">
        <f t="shared" si="2"/>
        <v>-0.23561944499999998</v>
      </c>
      <c r="M44" s="5">
        <f t="shared" si="3"/>
        <v>-2.998475603777778</v>
      </c>
      <c r="N44" s="5"/>
      <c r="O44" s="5">
        <f t="shared" si="4"/>
        <v>-0.14797284677537345</v>
      </c>
      <c r="P44" s="5">
        <f t="shared" si="5"/>
        <v>1.7193145660387499</v>
      </c>
      <c r="Q44" s="4">
        <f t="shared" si="6"/>
        <v>6799.8891086832555</v>
      </c>
      <c r="R44" s="5"/>
      <c r="S44" s="5">
        <f t="shared" si="7"/>
        <v>-0.7941620501416121</v>
      </c>
      <c r="T44" s="5">
        <f t="shared" si="8"/>
        <v>-0.1480857310332327</v>
      </c>
      <c r="U44" s="5">
        <f t="shared" si="9"/>
        <v>1.3864456088830912</v>
      </c>
      <c r="V44" s="5">
        <f t="shared" si="10"/>
        <v>1.7551469911169089</v>
      </c>
      <c r="W44" s="5">
        <f t="shared" si="11"/>
        <v>-1.7551469911169089</v>
      </c>
      <c r="X44" s="5">
        <f t="shared" si="12"/>
        <v>4.528038208883091</v>
      </c>
      <c r="Y44" s="4">
        <f t="shared" si="13"/>
        <v>259.43748326850414</v>
      </c>
    </row>
    <row r="45" spans="1:25" ht="12.75">
      <c r="A45" s="2" t="s">
        <v>69</v>
      </c>
      <c r="B45" t="s">
        <v>68</v>
      </c>
      <c r="C45" s="2">
        <v>37</v>
      </c>
      <c r="D45" s="2">
        <v>48</v>
      </c>
      <c r="E45" s="2" t="s">
        <v>9</v>
      </c>
      <c r="F45" s="2">
        <v>0.3</v>
      </c>
      <c r="G45" s="2">
        <v>32.5</v>
      </c>
      <c r="H45" s="2">
        <v>-3</v>
      </c>
      <c r="I45" s="9">
        <f t="shared" si="0"/>
        <v>75.77135564170416</v>
      </c>
      <c r="J45" s="9">
        <f t="shared" si="1"/>
        <v>7503.253553674245</v>
      </c>
      <c r="L45" s="5">
        <f t="shared" si="2"/>
        <v>0.005235987666666666</v>
      </c>
      <c r="M45" s="5">
        <f t="shared" si="3"/>
        <v>0.5672319972222222</v>
      </c>
      <c r="N45" s="5"/>
      <c r="O45" s="5">
        <f t="shared" si="4"/>
        <v>-0.32059736249792065</v>
      </c>
      <c r="P45" s="5">
        <f t="shared" si="5"/>
        <v>1.8971563978948787</v>
      </c>
      <c r="Q45" s="4">
        <f t="shared" si="6"/>
        <v>7503.253553674245</v>
      </c>
      <c r="R45" s="5"/>
      <c r="S45" s="5">
        <f t="shared" si="7"/>
        <v>0.7499904547371399</v>
      </c>
      <c r="T45" s="5">
        <f t="shared" si="8"/>
        <v>0.19017578540633953</v>
      </c>
      <c r="U45" s="5">
        <f t="shared" si="9"/>
        <v>1.322459612088589</v>
      </c>
      <c r="V45" s="5">
        <f t="shared" si="10"/>
        <v>1.322459612088589</v>
      </c>
      <c r="W45" s="5">
        <f t="shared" si="11"/>
        <v>1.322459612088589</v>
      </c>
      <c r="X45" s="5">
        <f t="shared" si="12"/>
        <v>1.322459612088589</v>
      </c>
      <c r="Y45" s="4">
        <f t="shared" si="13"/>
        <v>75.77135564170416</v>
      </c>
    </row>
    <row r="46" spans="1:25" ht="12.75">
      <c r="A46" s="2" t="s">
        <v>71</v>
      </c>
      <c r="B46" t="s">
        <v>70</v>
      </c>
      <c r="C46" s="2">
        <v>37</v>
      </c>
      <c r="D46" s="2">
        <v>48</v>
      </c>
      <c r="E46" s="2" t="s">
        <v>9</v>
      </c>
      <c r="F46" s="2">
        <v>-1.3</v>
      </c>
      <c r="G46" s="2">
        <v>37.5</v>
      </c>
      <c r="H46" s="2">
        <v>-3</v>
      </c>
      <c r="I46" s="9">
        <f t="shared" si="0"/>
        <v>73.8243644765278</v>
      </c>
      <c r="J46" s="9">
        <f t="shared" si="1"/>
        <v>7843.264981482323</v>
      </c>
      <c r="L46" s="5">
        <f t="shared" si="2"/>
        <v>-0.02268927988888889</v>
      </c>
      <c r="M46" s="5">
        <f t="shared" si="3"/>
        <v>0.6544984583333333</v>
      </c>
      <c r="N46" s="5"/>
      <c r="O46" s="5">
        <f t="shared" si="4"/>
        <v>-0.40074521872906377</v>
      </c>
      <c r="P46" s="5">
        <f t="shared" si="5"/>
        <v>1.983126417568223</v>
      </c>
      <c r="Q46" s="4">
        <f t="shared" si="6"/>
        <v>7843.264981482323</v>
      </c>
      <c r="R46" s="5"/>
      <c r="S46" s="5">
        <f t="shared" si="7"/>
        <v>0.7187561734438821</v>
      </c>
      <c r="T46" s="5">
        <f t="shared" si="8"/>
        <v>0.20848658760718433</v>
      </c>
      <c r="U46" s="5">
        <f t="shared" si="9"/>
        <v>1.2884782063286815</v>
      </c>
      <c r="V46" s="5">
        <f t="shared" si="10"/>
        <v>1.2884782063286815</v>
      </c>
      <c r="W46" s="5">
        <f t="shared" si="11"/>
        <v>1.2884782063286815</v>
      </c>
      <c r="X46" s="5">
        <f t="shared" si="12"/>
        <v>1.2884782063286815</v>
      </c>
      <c r="Y46" s="4">
        <f t="shared" si="13"/>
        <v>73.8243644765278</v>
      </c>
    </row>
    <row r="47" spans="1:25" ht="12.75">
      <c r="A47" s="2" t="s">
        <v>73</v>
      </c>
      <c r="B47" t="s">
        <v>72</v>
      </c>
      <c r="C47" s="2">
        <v>35</v>
      </c>
      <c r="D47" s="2">
        <v>46</v>
      </c>
      <c r="E47" s="2" t="s">
        <v>9</v>
      </c>
      <c r="F47" s="2">
        <v>14.7</v>
      </c>
      <c r="G47" s="2">
        <v>-17.5</v>
      </c>
      <c r="H47" s="2">
        <v>0</v>
      </c>
      <c r="I47" s="9">
        <f t="shared" si="0"/>
        <v>92.85315486245655</v>
      </c>
      <c r="J47" s="9">
        <f t="shared" si="1"/>
        <v>4137.556983283567</v>
      </c>
      <c r="L47" s="5">
        <f t="shared" si="2"/>
        <v>0.25656339566666664</v>
      </c>
      <c r="M47" s="5">
        <f t="shared" si="3"/>
        <v>-0.30543261388888887</v>
      </c>
      <c r="N47" s="5"/>
      <c r="O47" s="5">
        <f t="shared" si="4"/>
        <v>0.5008995493254698</v>
      </c>
      <c r="P47" s="5">
        <f t="shared" si="5"/>
        <v>1.0461585292752382</v>
      </c>
      <c r="Q47" s="4">
        <f t="shared" si="6"/>
        <v>4137.556983283567</v>
      </c>
      <c r="R47" s="5"/>
      <c r="S47" s="5">
        <f t="shared" si="7"/>
        <v>0.7061056408524636</v>
      </c>
      <c r="T47" s="5">
        <f t="shared" si="8"/>
        <v>-0.035191016065851066</v>
      </c>
      <c r="U47" s="5">
        <f t="shared" si="9"/>
        <v>1.5209993544302916</v>
      </c>
      <c r="V47" s="5">
        <f t="shared" si="10"/>
        <v>1.6205932455697085</v>
      </c>
      <c r="W47" s="5">
        <f t="shared" si="11"/>
        <v>1.6205932455697085</v>
      </c>
      <c r="X47" s="5">
        <f t="shared" si="12"/>
        <v>1.6205932455697085</v>
      </c>
      <c r="Y47" s="4">
        <f t="shared" si="13"/>
        <v>92.85315486245655</v>
      </c>
    </row>
    <row r="48" spans="1:25" ht="12.75">
      <c r="A48" s="2" t="s">
        <v>75</v>
      </c>
      <c r="B48" t="s">
        <v>74</v>
      </c>
      <c r="C48" s="2">
        <v>8</v>
      </c>
      <c r="D48" s="2">
        <v>11</v>
      </c>
      <c r="E48" s="2" t="s">
        <v>44</v>
      </c>
      <c r="F48" s="2">
        <v>18</v>
      </c>
      <c r="G48" s="2">
        <v>-76.8</v>
      </c>
      <c r="H48" s="2">
        <v>5</v>
      </c>
      <c r="I48" s="9">
        <f t="shared" si="0"/>
        <v>167.19675550485655</v>
      </c>
      <c r="J48" s="9">
        <f t="shared" si="1"/>
        <v>1214.8585726036183</v>
      </c>
      <c r="L48" s="5">
        <f t="shared" si="2"/>
        <v>0.31415926</v>
      </c>
      <c r="M48" s="5">
        <f t="shared" si="3"/>
        <v>-1.3404128426666666</v>
      </c>
      <c r="N48" s="5"/>
      <c r="O48" s="5">
        <f t="shared" si="4"/>
        <v>0.9531929776359767</v>
      </c>
      <c r="P48" s="5">
        <f t="shared" si="5"/>
        <v>0.3071703091286013</v>
      </c>
      <c r="Q48" s="4">
        <f t="shared" si="6"/>
        <v>1214.8585726036183</v>
      </c>
      <c r="R48" s="5"/>
      <c r="S48" s="5">
        <f t="shared" si="7"/>
        <v>0.05473229956314415</v>
      </c>
      <c r="T48" s="5">
        <f t="shared" si="8"/>
        <v>-0.24084199247410437</v>
      </c>
      <c r="U48" s="5">
        <f t="shared" si="9"/>
        <v>0.2234587675662964</v>
      </c>
      <c r="V48" s="5">
        <f t="shared" si="10"/>
        <v>2.918133832433704</v>
      </c>
      <c r="W48" s="5">
        <f t="shared" si="11"/>
        <v>2.918133832433704</v>
      </c>
      <c r="X48" s="5">
        <f t="shared" si="12"/>
        <v>2.918133832433704</v>
      </c>
      <c r="Y48" s="4">
        <f t="shared" si="13"/>
        <v>167.19675550485655</v>
      </c>
    </row>
    <row r="49" spans="1:25" ht="12.75">
      <c r="A49" s="2" t="s">
        <v>77</v>
      </c>
      <c r="B49" t="s">
        <v>76</v>
      </c>
      <c r="C49" s="2">
        <v>21</v>
      </c>
      <c r="D49" s="2">
        <v>39</v>
      </c>
      <c r="E49" s="2" t="s">
        <v>4</v>
      </c>
      <c r="F49" s="2">
        <v>12.8</v>
      </c>
      <c r="G49" s="2">
        <v>45</v>
      </c>
      <c r="H49" s="2">
        <v>-3</v>
      </c>
      <c r="I49" s="9">
        <f t="shared" si="0"/>
        <v>57.15429293910452</v>
      </c>
      <c r="J49" s="9">
        <f t="shared" si="1"/>
        <v>7578.6396648806285</v>
      </c>
      <c r="L49" s="5">
        <f t="shared" si="2"/>
        <v>0.22340214044444445</v>
      </c>
      <c r="M49" s="5">
        <f t="shared" si="3"/>
        <v>0.78539815</v>
      </c>
      <c r="N49" s="5"/>
      <c r="O49" s="5">
        <f t="shared" si="4"/>
        <v>-0.3385928727208946</v>
      </c>
      <c r="P49" s="5">
        <f t="shared" si="5"/>
        <v>1.9162173615374536</v>
      </c>
      <c r="Q49" s="4">
        <f t="shared" si="6"/>
        <v>7578.6396648806285</v>
      </c>
      <c r="R49" s="5"/>
      <c r="S49" s="5">
        <f t="shared" si="7"/>
        <v>0.6457225057757694</v>
      </c>
      <c r="T49" s="5">
        <f t="shared" si="8"/>
        <v>0.4168692071178449</v>
      </c>
      <c r="U49" s="5">
        <f t="shared" si="9"/>
        <v>0.9975305764206834</v>
      </c>
      <c r="V49" s="5">
        <f t="shared" si="10"/>
        <v>0.9975305764206834</v>
      </c>
      <c r="W49" s="5">
        <f t="shared" si="11"/>
        <v>0.9975305764206834</v>
      </c>
      <c r="X49" s="5">
        <f t="shared" si="12"/>
        <v>0.9975305764206834</v>
      </c>
      <c r="Y49" s="4">
        <f t="shared" si="13"/>
        <v>57.15429293910452</v>
      </c>
    </row>
    <row r="50" spans="1:25" ht="12.75">
      <c r="A50" s="2" t="s">
        <v>79</v>
      </c>
      <c r="B50" t="s">
        <v>78</v>
      </c>
      <c r="C50" s="2">
        <v>38</v>
      </c>
      <c r="D50" s="2">
        <v>57</v>
      </c>
      <c r="E50" s="2" t="s">
        <v>9</v>
      </c>
      <c r="F50" s="2">
        <v>-29.3</v>
      </c>
      <c r="G50" s="2">
        <v>27.5</v>
      </c>
      <c r="H50" s="2">
        <v>-2</v>
      </c>
      <c r="I50" s="9">
        <f t="shared" si="0"/>
        <v>106.26171182460745</v>
      </c>
      <c r="J50" s="9">
        <f t="shared" si="1"/>
        <v>8312.84261320642</v>
      </c>
      <c r="L50" s="5">
        <f t="shared" si="2"/>
        <v>-0.5113814621111111</v>
      </c>
      <c r="M50" s="5">
        <f t="shared" si="3"/>
        <v>0.4799655361111111</v>
      </c>
      <c r="N50" s="5"/>
      <c r="O50" s="5">
        <f t="shared" si="4"/>
        <v>-0.5064478158165739</v>
      </c>
      <c r="P50" s="5">
        <f t="shared" si="5"/>
        <v>2.101856539369512</v>
      </c>
      <c r="Q50" s="4">
        <f t="shared" si="6"/>
        <v>8312.84261320642</v>
      </c>
      <c r="R50" s="5"/>
      <c r="S50" s="5">
        <f t="shared" si="7"/>
        <v>0.6761609112966355</v>
      </c>
      <c r="T50" s="5">
        <f t="shared" si="8"/>
        <v>-0.1972329142465435</v>
      </c>
      <c r="U50" s="5">
        <f t="shared" si="9"/>
        <v>1.2869758914915597</v>
      </c>
      <c r="V50" s="5">
        <f t="shared" si="10"/>
        <v>1.8546167085084404</v>
      </c>
      <c r="W50" s="5">
        <f t="shared" si="11"/>
        <v>1.8546167085084404</v>
      </c>
      <c r="X50" s="5">
        <f t="shared" si="12"/>
        <v>1.8546167085084404</v>
      </c>
      <c r="Y50" s="4">
        <f t="shared" si="13"/>
        <v>106.26171182460745</v>
      </c>
    </row>
    <row r="51" spans="1:25" ht="12.75">
      <c r="A51" s="2" t="s">
        <v>81</v>
      </c>
      <c r="B51" t="s">
        <v>80</v>
      </c>
      <c r="C51" s="2">
        <v>37</v>
      </c>
      <c r="D51" s="2">
        <v>53</v>
      </c>
      <c r="E51" s="2" t="s">
        <v>9</v>
      </c>
      <c r="F51" s="2">
        <v>-14.9</v>
      </c>
      <c r="G51" s="2">
        <v>34.4</v>
      </c>
      <c r="H51" s="2">
        <v>-2</v>
      </c>
      <c r="I51" s="9">
        <f t="shared" si="0"/>
        <v>88.18682008334358</v>
      </c>
      <c r="J51" s="9">
        <f t="shared" si="1"/>
        <v>8214.84368688827</v>
      </c>
      <c r="L51" s="5">
        <f t="shared" si="2"/>
        <v>-0.2600540541111111</v>
      </c>
      <c r="M51" s="5">
        <f t="shared" si="3"/>
        <v>0.6003932524444444</v>
      </c>
      <c r="N51" s="5"/>
      <c r="O51" s="5">
        <f t="shared" si="4"/>
        <v>-0.4849287738558084</v>
      </c>
      <c r="P51" s="5">
        <f t="shared" si="5"/>
        <v>2.0770780497821164</v>
      </c>
      <c r="Q51" s="4">
        <f t="shared" si="6"/>
        <v>8214.84368688827</v>
      </c>
      <c r="R51" s="5"/>
      <c r="S51" s="5">
        <f t="shared" si="7"/>
        <v>0.7140153213427152</v>
      </c>
      <c r="T51" s="5">
        <f t="shared" si="8"/>
        <v>0.022603264660488398</v>
      </c>
      <c r="U51" s="5">
        <f t="shared" si="9"/>
        <v>1.5391503410631309</v>
      </c>
      <c r="V51" s="5">
        <f t="shared" si="10"/>
        <v>1.5391503410631309</v>
      </c>
      <c r="W51" s="5">
        <f t="shared" si="11"/>
        <v>1.5391503410631309</v>
      </c>
      <c r="X51" s="5">
        <f t="shared" si="12"/>
        <v>1.5391503410631309</v>
      </c>
      <c r="Y51" s="4">
        <f t="shared" si="13"/>
        <v>88.18682008334358</v>
      </c>
    </row>
    <row r="52" spans="1:25" ht="12.75">
      <c r="A52" s="2" t="s">
        <v>83</v>
      </c>
      <c r="B52" t="s">
        <v>82</v>
      </c>
      <c r="C52" s="2">
        <v>33</v>
      </c>
      <c r="D52" s="2">
        <v>37</v>
      </c>
      <c r="E52" s="2" t="s">
        <v>9</v>
      </c>
      <c r="F52" s="2">
        <v>36.7</v>
      </c>
      <c r="G52" s="2">
        <v>3</v>
      </c>
      <c r="H52" s="2">
        <v>0</v>
      </c>
      <c r="I52" s="9">
        <f t="shared" si="0"/>
        <v>61.183391157550375</v>
      </c>
      <c r="J52" s="9">
        <f t="shared" si="1"/>
        <v>4519.885728728489</v>
      </c>
      <c r="L52" s="5">
        <f t="shared" si="2"/>
        <v>0.6405358245555556</v>
      </c>
      <c r="M52" s="5">
        <f t="shared" si="3"/>
        <v>0.052359876666666666</v>
      </c>
      <c r="N52" s="5"/>
      <c r="O52" s="5">
        <f t="shared" si="4"/>
        <v>0.41502299453624236</v>
      </c>
      <c r="P52" s="5">
        <f t="shared" si="5"/>
        <v>1.142828249994561</v>
      </c>
      <c r="Q52" s="4">
        <f t="shared" si="6"/>
        <v>4519.885728728489</v>
      </c>
      <c r="R52" s="5"/>
      <c r="S52" s="5">
        <f t="shared" si="7"/>
        <v>0.6511433470215383</v>
      </c>
      <c r="T52" s="5">
        <f t="shared" si="8"/>
        <v>0.3582149384614758</v>
      </c>
      <c r="U52" s="5">
        <f t="shared" si="9"/>
        <v>1.067851605019254</v>
      </c>
      <c r="V52" s="5">
        <f t="shared" si="10"/>
        <v>1.067851605019254</v>
      </c>
      <c r="W52" s="5">
        <f t="shared" si="11"/>
        <v>1.067851605019254</v>
      </c>
      <c r="X52" s="5">
        <f t="shared" si="12"/>
        <v>1.067851605019254</v>
      </c>
      <c r="Y52" s="4">
        <f t="shared" si="13"/>
        <v>61.183391157550375</v>
      </c>
    </row>
    <row r="53" spans="1:25" ht="12.75">
      <c r="A53" s="2" t="s">
        <v>85</v>
      </c>
      <c r="B53" t="s">
        <v>84</v>
      </c>
      <c r="C53" s="2">
        <v>8</v>
      </c>
      <c r="D53" s="2">
        <v>11</v>
      </c>
      <c r="E53" s="2" t="s">
        <v>44</v>
      </c>
      <c r="F53" s="2">
        <v>13.1</v>
      </c>
      <c r="G53" s="2">
        <v>-59.6</v>
      </c>
      <c r="H53" s="2">
        <v>4</v>
      </c>
      <c r="I53" s="9">
        <f t="shared" si="0"/>
        <v>133.81480339687144</v>
      </c>
      <c r="J53" s="9">
        <f t="shared" si="1"/>
        <v>2020.7430381029021</v>
      </c>
      <c r="L53" s="5">
        <f t="shared" si="2"/>
        <v>0.2286381281111111</v>
      </c>
      <c r="M53" s="5">
        <f t="shared" si="3"/>
        <v>-1.0402162164444444</v>
      </c>
      <c r="N53" s="5"/>
      <c r="O53" s="5">
        <f t="shared" si="4"/>
        <v>0.8722882847103144</v>
      </c>
      <c r="P53" s="5">
        <f t="shared" si="5"/>
        <v>0.5109337643749436</v>
      </c>
      <c r="Q53" s="4">
        <f t="shared" si="6"/>
        <v>2020.7430381029021</v>
      </c>
      <c r="R53" s="5"/>
      <c r="S53" s="5">
        <f t="shared" si="7"/>
        <v>0.2882209971124378</v>
      </c>
      <c r="T53" s="5">
        <f t="shared" si="8"/>
        <v>-0.2765369901057053</v>
      </c>
      <c r="U53" s="5">
        <f t="shared" si="9"/>
        <v>0.806083732655188</v>
      </c>
      <c r="V53" s="5">
        <f t="shared" si="10"/>
        <v>2.335508867344812</v>
      </c>
      <c r="W53" s="5">
        <f t="shared" si="11"/>
        <v>2.335508867344812</v>
      </c>
      <c r="X53" s="5">
        <f t="shared" si="12"/>
        <v>2.335508867344812</v>
      </c>
      <c r="Y53" s="4">
        <f t="shared" si="13"/>
        <v>133.81480339687144</v>
      </c>
    </row>
    <row r="54" spans="1:25" ht="12.75">
      <c r="A54" s="2" t="s">
        <v>87</v>
      </c>
      <c r="B54" t="s">
        <v>86</v>
      </c>
      <c r="C54" s="2">
        <v>22</v>
      </c>
      <c r="D54" s="2">
        <v>41</v>
      </c>
      <c r="E54" s="2" t="s">
        <v>4</v>
      </c>
      <c r="F54" s="2">
        <v>4.4</v>
      </c>
      <c r="G54" s="2">
        <v>73.4</v>
      </c>
      <c r="H54" s="2">
        <v>-5</v>
      </c>
      <c r="I54" s="9">
        <f t="shared" si="0"/>
        <v>36.73195953050785</v>
      </c>
      <c r="J54" s="9">
        <f t="shared" si="1"/>
        <v>9220.052879654373</v>
      </c>
      <c r="L54" s="5">
        <f t="shared" si="2"/>
        <v>0.07679448577777778</v>
      </c>
      <c r="M54" s="5">
        <f t="shared" si="3"/>
        <v>1.2810716491111112</v>
      </c>
      <c r="N54" s="5"/>
      <c r="O54" s="5">
        <f t="shared" si="4"/>
        <v>-0.6892427257316042</v>
      </c>
      <c r="P54" s="5">
        <f t="shared" si="5"/>
        <v>2.3312396661578694</v>
      </c>
      <c r="Q54" s="4">
        <f t="shared" si="6"/>
        <v>9220.052879654373</v>
      </c>
      <c r="R54" s="5"/>
      <c r="S54" s="5">
        <f t="shared" si="7"/>
        <v>0.35395571423946354</v>
      </c>
      <c r="T54" s="5">
        <f t="shared" si="8"/>
        <v>0.4743156439201408</v>
      </c>
      <c r="U54" s="5">
        <f t="shared" si="9"/>
        <v>0.6410936235807941</v>
      </c>
      <c r="V54" s="5">
        <f t="shared" si="10"/>
        <v>0.6410936235807941</v>
      </c>
      <c r="W54" s="5">
        <f t="shared" si="11"/>
        <v>0.6410936235807941</v>
      </c>
      <c r="X54" s="5">
        <f t="shared" si="12"/>
        <v>0.6410936235807941</v>
      </c>
      <c r="Y54" s="4">
        <f t="shared" si="13"/>
        <v>36.73195953050785</v>
      </c>
    </row>
    <row r="55" spans="1:25" ht="12.75">
      <c r="A55" s="2" t="s">
        <v>89</v>
      </c>
      <c r="B55" t="s">
        <v>88</v>
      </c>
      <c r="C55" s="2">
        <v>9</v>
      </c>
      <c r="D55" s="2">
        <v>12</v>
      </c>
      <c r="E55" s="2" t="s">
        <v>34</v>
      </c>
      <c r="F55" s="2">
        <v>6.8</v>
      </c>
      <c r="G55" s="2">
        <v>-58.2</v>
      </c>
      <c r="H55" s="2">
        <v>3</v>
      </c>
      <c r="I55" s="9">
        <f t="shared" si="0"/>
        <v>138.4941412373374</v>
      </c>
      <c r="J55" s="9">
        <f t="shared" si="1"/>
        <v>2431.473284827069</v>
      </c>
      <c r="L55" s="5">
        <f t="shared" si="2"/>
        <v>0.1186823871111111</v>
      </c>
      <c r="M55" s="5">
        <f t="shared" si="3"/>
        <v>-1.0157816073333334</v>
      </c>
      <c r="N55" s="5"/>
      <c r="O55" s="5">
        <f t="shared" si="4"/>
        <v>0.8168976768422266</v>
      </c>
      <c r="P55" s="5">
        <f t="shared" si="5"/>
        <v>0.6147846485024195</v>
      </c>
      <c r="Q55" s="4">
        <f t="shared" si="6"/>
        <v>2431.473284827069</v>
      </c>
      <c r="R55" s="5"/>
      <c r="S55" s="5">
        <f t="shared" si="7"/>
        <v>0.3122234331522948</v>
      </c>
      <c r="T55" s="5">
        <f t="shared" si="8"/>
        <v>-0.35283169670491626</v>
      </c>
      <c r="U55" s="5">
        <f t="shared" si="9"/>
        <v>0.7244138819190332</v>
      </c>
      <c r="V55" s="5">
        <f t="shared" si="10"/>
        <v>2.417178718080967</v>
      </c>
      <c r="W55" s="5">
        <f t="shared" si="11"/>
        <v>2.417178718080967</v>
      </c>
      <c r="X55" s="5">
        <f t="shared" si="12"/>
        <v>2.417178718080967</v>
      </c>
      <c r="Y55" s="4">
        <f t="shared" si="13"/>
        <v>138.4941412373374</v>
      </c>
    </row>
    <row r="56" spans="1:25" ht="12.75">
      <c r="A56" s="2" t="s">
        <v>91</v>
      </c>
      <c r="B56" t="s">
        <v>90</v>
      </c>
      <c r="C56" s="2">
        <v>15</v>
      </c>
      <c r="D56" s="2">
        <v>28</v>
      </c>
      <c r="E56" s="2" t="s">
        <v>1</v>
      </c>
      <c r="F56" s="2">
        <v>45.5</v>
      </c>
      <c r="G56" s="2">
        <v>15.6</v>
      </c>
      <c r="H56" s="2">
        <v>-1</v>
      </c>
      <c r="I56" s="9">
        <f t="shared" si="0"/>
        <v>47.96164581725007</v>
      </c>
      <c r="J56" s="9">
        <f t="shared" si="1"/>
        <v>4809.9989971046925</v>
      </c>
      <c r="L56" s="5">
        <f t="shared" si="2"/>
        <v>0.7941247961111111</v>
      </c>
      <c r="M56" s="5">
        <f t="shared" si="3"/>
        <v>0.27227135866666663</v>
      </c>
      <c r="N56" s="5"/>
      <c r="O56" s="5">
        <f t="shared" si="4"/>
        <v>0.3472289070149348</v>
      </c>
      <c r="P56" s="5">
        <f t="shared" si="5"/>
        <v>1.216181794463892</v>
      </c>
      <c r="Q56" s="4">
        <f t="shared" si="6"/>
        <v>4809.9989971046925</v>
      </c>
      <c r="R56" s="5"/>
      <c r="S56" s="5">
        <f t="shared" si="7"/>
        <v>0.5689200531441791</v>
      </c>
      <c r="T56" s="5">
        <f t="shared" si="8"/>
        <v>0.5129479429711735</v>
      </c>
      <c r="U56" s="5">
        <f t="shared" si="9"/>
        <v>0.8370886199071877</v>
      </c>
      <c r="V56" s="5">
        <f t="shared" si="10"/>
        <v>0.8370886199071877</v>
      </c>
      <c r="W56" s="5">
        <f t="shared" si="11"/>
        <v>0.8370886199071877</v>
      </c>
      <c r="X56" s="5">
        <f t="shared" si="12"/>
        <v>0.8370886199071877</v>
      </c>
      <c r="Y56" s="4">
        <f t="shared" si="13"/>
        <v>47.96164581725007</v>
      </c>
    </row>
    <row r="57" spans="1:25" ht="12.75">
      <c r="A57" s="2" t="s">
        <v>93</v>
      </c>
      <c r="B57" t="s">
        <v>92</v>
      </c>
      <c r="C57" s="2">
        <v>35</v>
      </c>
      <c r="D57" s="2">
        <v>46</v>
      </c>
      <c r="E57" s="2" t="s">
        <v>9</v>
      </c>
      <c r="F57" s="2">
        <v>5.5</v>
      </c>
      <c r="G57" s="2">
        <v>-0.2</v>
      </c>
      <c r="H57" s="2">
        <v>0</v>
      </c>
      <c r="I57" s="9">
        <f t="shared" si="0"/>
        <v>90.88059480029966</v>
      </c>
      <c r="J57" s="9">
        <f t="shared" si="1"/>
        <v>5466.412862203932</v>
      </c>
      <c r="L57" s="5">
        <f t="shared" si="2"/>
        <v>0.09599310722222222</v>
      </c>
      <c r="M57" s="5">
        <f t="shared" si="3"/>
        <v>-0.0034906584444444446</v>
      </c>
      <c r="N57" s="5"/>
      <c r="O57" s="5">
        <f t="shared" si="4"/>
        <v>0.18752702225084023</v>
      </c>
      <c r="P57" s="5">
        <f t="shared" si="5"/>
        <v>1.3821524303929031</v>
      </c>
      <c r="Q57" s="4">
        <f t="shared" si="6"/>
        <v>5466.412862203932</v>
      </c>
      <c r="R57" s="5"/>
      <c r="S57" s="5">
        <f t="shared" si="7"/>
        <v>0.8022569627646272</v>
      </c>
      <c r="T57" s="5">
        <f t="shared" si="8"/>
        <v>-0.012331103036629862</v>
      </c>
      <c r="U57" s="5">
        <f t="shared" si="9"/>
        <v>1.5554270216210007</v>
      </c>
      <c r="V57" s="5">
        <f t="shared" si="10"/>
        <v>1.5861655783789994</v>
      </c>
      <c r="W57" s="5">
        <f t="shared" si="11"/>
        <v>1.5861655783789994</v>
      </c>
      <c r="X57" s="5">
        <f t="shared" si="12"/>
        <v>1.5861655783789994</v>
      </c>
      <c r="Y57" s="4">
        <f t="shared" si="13"/>
        <v>90.88059480029966</v>
      </c>
    </row>
    <row r="58" spans="1:25" ht="12.75">
      <c r="A58" s="2" t="s">
        <v>95</v>
      </c>
      <c r="B58" t="s">
        <v>94</v>
      </c>
      <c r="C58" s="2">
        <v>15</v>
      </c>
      <c r="D58" s="2">
        <v>28</v>
      </c>
      <c r="E58" s="2" t="s">
        <v>1</v>
      </c>
      <c r="F58" s="2">
        <v>36</v>
      </c>
      <c r="G58" s="2">
        <v>14.4</v>
      </c>
      <c r="H58" s="2">
        <v>-1</v>
      </c>
      <c r="I58" s="9">
        <f t="shared" si="0"/>
        <v>57.02182504293299</v>
      </c>
      <c r="J58" s="9">
        <f t="shared" si="1"/>
        <v>5095.379245209254</v>
      </c>
      <c r="L58" s="5">
        <f t="shared" si="2"/>
        <v>0.62831852</v>
      </c>
      <c r="M58" s="5">
        <f t="shared" si="3"/>
        <v>0.25132740800000003</v>
      </c>
      <c r="N58" s="5"/>
      <c r="O58" s="5">
        <f t="shared" si="4"/>
        <v>0.278716803274025</v>
      </c>
      <c r="P58" s="5">
        <f t="shared" si="5"/>
        <v>1.2883386207861578</v>
      </c>
      <c r="Q58" s="4">
        <f t="shared" si="6"/>
        <v>5095.379245209254</v>
      </c>
      <c r="R58" s="5"/>
      <c r="S58" s="5">
        <f t="shared" si="7"/>
        <v>0.6580781264348583</v>
      </c>
      <c r="T58" s="5">
        <f t="shared" si="8"/>
        <v>0.42700464489567536</v>
      </c>
      <c r="U58" s="5">
        <f t="shared" si="9"/>
        <v>0.9952185755187387</v>
      </c>
      <c r="V58" s="5">
        <f t="shared" si="10"/>
        <v>0.9952185755187387</v>
      </c>
      <c r="W58" s="5">
        <f t="shared" si="11"/>
        <v>0.9952185755187387</v>
      </c>
      <c r="X58" s="5">
        <f t="shared" si="12"/>
        <v>0.9952185755187387</v>
      </c>
      <c r="Y58" s="4">
        <f t="shared" si="13"/>
        <v>57.02182504293299</v>
      </c>
    </row>
    <row r="59" spans="1:25" ht="12.75">
      <c r="A59" s="2" t="s">
        <v>97</v>
      </c>
      <c r="B59" t="s">
        <v>96</v>
      </c>
      <c r="C59" s="2">
        <v>36</v>
      </c>
      <c r="D59" s="2">
        <v>53</v>
      </c>
      <c r="E59" s="2" t="s">
        <v>9</v>
      </c>
      <c r="F59" s="2">
        <v>-15.4</v>
      </c>
      <c r="G59" s="2">
        <v>28.3</v>
      </c>
      <c r="H59" s="2">
        <v>-2</v>
      </c>
      <c r="I59" s="9">
        <f t="shared" si="0"/>
        <v>92.17360096347964</v>
      </c>
      <c r="J59" s="9">
        <f t="shared" si="1"/>
        <v>7889.365141593481</v>
      </c>
      <c r="L59" s="5">
        <f t="shared" si="2"/>
        <v>-0.2687807002222222</v>
      </c>
      <c r="M59" s="5">
        <f t="shared" si="3"/>
        <v>0.4939281698888889</v>
      </c>
      <c r="N59" s="5"/>
      <c r="O59" s="5">
        <f t="shared" si="4"/>
        <v>-0.4113970161253484</v>
      </c>
      <c r="P59" s="5">
        <f t="shared" si="5"/>
        <v>1.9947825895305893</v>
      </c>
      <c r="Q59" s="4">
        <f t="shared" si="6"/>
        <v>7889.365141593481</v>
      </c>
      <c r="R59" s="5"/>
      <c r="S59" s="5">
        <f t="shared" si="7"/>
        <v>0.7439809505927457</v>
      </c>
      <c r="T59" s="5">
        <f t="shared" si="8"/>
        <v>-0.028237595525962417</v>
      </c>
      <c r="U59" s="5">
        <f t="shared" si="9"/>
        <v>1.532859807209886</v>
      </c>
      <c r="V59" s="5">
        <f t="shared" si="10"/>
        <v>1.608732792790114</v>
      </c>
      <c r="W59" s="5">
        <f t="shared" si="11"/>
        <v>1.608732792790114</v>
      </c>
      <c r="X59" s="5">
        <f t="shared" si="12"/>
        <v>1.608732792790114</v>
      </c>
      <c r="Y59" s="4">
        <f t="shared" si="13"/>
        <v>92.17360096347964</v>
      </c>
    </row>
    <row r="60" spans="1:25" ht="12.75">
      <c r="A60" s="2" t="s">
        <v>99</v>
      </c>
      <c r="B60" t="s">
        <v>98</v>
      </c>
      <c r="C60" s="2">
        <v>21</v>
      </c>
      <c r="D60" s="2">
        <v>39</v>
      </c>
      <c r="E60" s="2" t="s">
        <v>4</v>
      </c>
      <c r="F60" s="2">
        <v>29.5</v>
      </c>
      <c r="G60" s="2">
        <v>47.8</v>
      </c>
      <c r="H60" s="2">
        <v>-3</v>
      </c>
      <c r="I60" s="9">
        <f t="shared" si="0"/>
        <v>43.52567134032498</v>
      </c>
      <c r="J60" s="9">
        <f t="shared" si="1"/>
        <v>6847.5169201637655</v>
      </c>
      <c r="L60" s="5">
        <f t="shared" si="2"/>
        <v>0.5148721205555555</v>
      </c>
      <c r="M60" s="5">
        <f t="shared" si="3"/>
        <v>0.8342673682222221</v>
      </c>
      <c r="N60" s="5"/>
      <c r="O60" s="5">
        <f t="shared" si="4"/>
        <v>-0.15987168972617866</v>
      </c>
      <c r="P60" s="5">
        <f t="shared" si="5"/>
        <v>1.7313569962487396</v>
      </c>
      <c r="Q60" s="4">
        <f t="shared" si="6"/>
        <v>6847.5169201637655</v>
      </c>
      <c r="R60" s="5"/>
      <c r="S60" s="5">
        <f t="shared" si="7"/>
        <v>0.5553074721068679</v>
      </c>
      <c r="T60" s="5">
        <f t="shared" si="8"/>
        <v>0.5846471489254791</v>
      </c>
      <c r="U60" s="5">
        <f t="shared" si="9"/>
        <v>0.7596662610710947</v>
      </c>
      <c r="V60" s="5">
        <f t="shared" si="10"/>
        <v>0.7596662610710947</v>
      </c>
      <c r="W60" s="5">
        <f t="shared" si="11"/>
        <v>0.7596662610710947</v>
      </c>
      <c r="X60" s="5">
        <f t="shared" si="12"/>
        <v>0.7596662610710947</v>
      </c>
      <c r="Y60" s="4">
        <f t="shared" si="13"/>
        <v>43.52567134032498</v>
      </c>
    </row>
    <row r="61" spans="1:25" ht="12.75">
      <c r="A61" s="2" t="s">
        <v>101</v>
      </c>
      <c r="B61" t="s">
        <v>100</v>
      </c>
      <c r="C61" s="2">
        <v>35</v>
      </c>
      <c r="D61" s="2">
        <v>46</v>
      </c>
      <c r="E61" s="2" t="s">
        <v>9</v>
      </c>
      <c r="F61" s="2">
        <v>8.5</v>
      </c>
      <c r="G61" s="2">
        <v>-13.2</v>
      </c>
      <c r="H61" s="2">
        <v>0</v>
      </c>
      <c r="I61" s="9">
        <f t="shared" si="0"/>
        <v>96.01055458925255</v>
      </c>
      <c r="J61" s="9">
        <f t="shared" si="1"/>
        <v>4616.830034772375</v>
      </c>
      <c r="L61" s="5">
        <f t="shared" si="2"/>
        <v>0.1483529838888889</v>
      </c>
      <c r="M61" s="5">
        <f t="shared" si="3"/>
        <v>-0.23038345733333332</v>
      </c>
      <c r="N61" s="5"/>
      <c r="O61" s="5">
        <f t="shared" si="4"/>
        <v>0.3925994198829977</v>
      </c>
      <c r="P61" s="5">
        <f t="shared" si="5"/>
        <v>1.167340084645354</v>
      </c>
      <c r="Q61" s="4">
        <f t="shared" si="6"/>
        <v>4616.830034772375</v>
      </c>
      <c r="R61" s="5"/>
      <c r="S61" s="5">
        <f t="shared" si="7"/>
        <v>0.747128348600554</v>
      </c>
      <c r="T61" s="5">
        <f t="shared" si="8"/>
        <v>-0.07866552595449006</v>
      </c>
      <c r="U61" s="5">
        <f t="shared" si="9"/>
        <v>1.4658923343361565</v>
      </c>
      <c r="V61" s="5">
        <f t="shared" si="10"/>
        <v>1.6757002656638436</v>
      </c>
      <c r="W61" s="5">
        <f t="shared" si="11"/>
        <v>1.6757002656638436</v>
      </c>
      <c r="X61" s="5">
        <f t="shared" si="12"/>
        <v>1.6757002656638436</v>
      </c>
      <c r="Y61" s="4">
        <f t="shared" si="13"/>
        <v>96.01055458925255</v>
      </c>
    </row>
    <row r="62" spans="1:25" ht="12.75">
      <c r="A62" s="2" t="s">
        <v>103</v>
      </c>
      <c r="B62" t="s">
        <v>102</v>
      </c>
      <c r="C62" s="2">
        <v>28</v>
      </c>
      <c r="D62" s="2">
        <v>54</v>
      </c>
      <c r="E62" s="2" t="s">
        <v>4</v>
      </c>
      <c r="F62" s="2">
        <v>3.2</v>
      </c>
      <c r="G62" s="2">
        <v>101.6</v>
      </c>
      <c r="H62" s="2">
        <v>-7.5</v>
      </c>
      <c r="I62" s="9">
        <f t="shared" si="0"/>
        <v>356.08450351986266</v>
      </c>
      <c r="J62" s="9">
        <f t="shared" si="1"/>
        <v>9767.560196107059</v>
      </c>
      <c r="L62" s="5">
        <f t="shared" si="2"/>
        <v>0.05585053511111111</v>
      </c>
      <c r="M62" s="5">
        <f t="shared" si="3"/>
        <v>1.7732544897777776</v>
      </c>
      <c r="N62" s="5"/>
      <c r="O62" s="5">
        <f t="shared" si="4"/>
        <v>-0.7826286923171493</v>
      </c>
      <c r="P62" s="5">
        <f t="shared" si="5"/>
        <v>2.469673880178776</v>
      </c>
      <c r="Q62" s="4">
        <f t="shared" si="6"/>
        <v>9767.560196107059</v>
      </c>
      <c r="R62" s="5"/>
      <c r="S62" s="5">
        <f t="shared" si="7"/>
        <v>-0.03472132126729807</v>
      </c>
      <c r="T62" s="5">
        <f t="shared" si="8"/>
        <v>0.5072887577296133</v>
      </c>
      <c r="U62" s="5">
        <f t="shared" si="9"/>
        <v>0.06833830426291931</v>
      </c>
      <c r="V62" s="5">
        <f t="shared" si="10"/>
        <v>0.06833830426291931</v>
      </c>
      <c r="W62" s="5">
        <f t="shared" si="11"/>
        <v>-0.06833830426291931</v>
      </c>
      <c r="X62" s="5">
        <f t="shared" si="12"/>
        <v>6.214846895737081</v>
      </c>
      <c r="Y62" s="4">
        <f t="shared" si="13"/>
        <v>356.08450351986266</v>
      </c>
    </row>
    <row r="63" spans="1:25" ht="12.75">
      <c r="A63" s="2" t="s">
        <v>105</v>
      </c>
      <c r="B63" t="s">
        <v>104</v>
      </c>
      <c r="C63" s="2">
        <v>28</v>
      </c>
      <c r="D63" s="2">
        <v>54</v>
      </c>
      <c r="E63" s="2" t="s">
        <v>18</v>
      </c>
      <c r="F63" s="2">
        <v>5.8</v>
      </c>
      <c r="G63" s="2">
        <v>118.1</v>
      </c>
      <c r="H63" s="2">
        <v>-7.5</v>
      </c>
      <c r="I63" s="9">
        <f t="shared" si="0"/>
        <v>332.6904260796631</v>
      </c>
      <c r="J63" s="9">
        <f t="shared" si="1"/>
        <v>9337.030461239745</v>
      </c>
      <c r="L63" s="5">
        <f t="shared" si="2"/>
        <v>0.10122909488888888</v>
      </c>
      <c r="M63" s="5">
        <f t="shared" si="3"/>
        <v>2.061233811444444</v>
      </c>
      <c r="N63" s="5"/>
      <c r="O63" s="5">
        <f t="shared" si="4"/>
        <v>-0.7103676853062229</v>
      </c>
      <c r="P63" s="5">
        <f t="shared" si="5"/>
        <v>2.360816804358975</v>
      </c>
      <c r="Q63" s="4">
        <f t="shared" si="6"/>
        <v>9337.030461239745</v>
      </c>
      <c r="R63" s="5"/>
      <c r="S63" s="5">
        <f t="shared" si="7"/>
        <v>-0.26377180215612844</v>
      </c>
      <c r="T63" s="5">
        <f t="shared" si="8"/>
        <v>0.5108390585325586</v>
      </c>
      <c r="U63" s="5">
        <f t="shared" si="9"/>
        <v>0.4766419740960187</v>
      </c>
      <c r="V63" s="5">
        <f t="shared" si="10"/>
        <v>0.4766419740960187</v>
      </c>
      <c r="W63" s="5">
        <f t="shared" si="11"/>
        <v>-0.4766419740960187</v>
      </c>
      <c r="X63" s="5">
        <f t="shared" si="12"/>
        <v>5.806543225903981</v>
      </c>
      <c r="Y63" s="4">
        <f t="shared" si="13"/>
        <v>332.6904260796631</v>
      </c>
    </row>
    <row r="64" spans="1:25" ht="12.75">
      <c r="A64" s="2" t="s">
        <v>107</v>
      </c>
      <c r="B64" t="s">
        <v>106</v>
      </c>
      <c r="C64" s="2">
        <v>22</v>
      </c>
      <c r="D64" s="2">
        <v>42</v>
      </c>
      <c r="E64" s="2" t="s">
        <v>4</v>
      </c>
      <c r="F64" s="2">
        <v>27.7</v>
      </c>
      <c r="G64" s="2">
        <v>85.3</v>
      </c>
      <c r="H64" s="2">
        <v>-5.75</v>
      </c>
      <c r="I64" s="9">
        <f t="shared" si="0"/>
        <v>13.616764432241565</v>
      </c>
      <c r="J64" s="9">
        <f t="shared" si="1"/>
        <v>7988.10281500038</v>
      </c>
      <c r="L64" s="5">
        <f t="shared" si="2"/>
        <v>0.48345619455555555</v>
      </c>
      <c r="M64" s="5">
        <f t="shared" si="3"/>
        <v>1.4887658265555554</v>
      </c>
      <c r="N64" s="5"/>
      <c r="O64" s="5">
        <f t="shared" si="4"/>
        <v>-0.43402121285942874</v>
      </c>
      <c r="P64" s="5">
        <f t="shared" si="5"/>
        <v>2.0197478672567333</v>
      </c>
      <c r="Q64" s="4">
        <f t="shared" si="6"/>
        <v>7988.10281500038</v>
      </c>
      <c r="R64" s="5"/>
      <c r="S64" s="5">
        <f t="shared" si="7"/>
        <v>0.17324941198156585</v>
      </c>
      <c r="T64" s="5">
        <f t="shared" si="8"/>
        <v>0.7152115520062665</v>
      </c>
      <c r="U64" s="5">
        <f t="shared" si="9"/>
        <v>0.2376573687570739</v>
      </c>
      <c r="V64" s="5">
        <f t="shared" si="10"/>
        <v>0.2376573687570739</v>
      </c>
      <c r="W64" s="5">
        <f t="shared" si="11"/>
        <v>0.2376573687570739</v>
      </c>
      <c r="X64" s="5">
        <f t="shared" si="12"/>
        <v>0.2376573687570739</v>
      </c>
      <c r="Y64" s="4">
        <f t="shared" si="13"/>
        <v>13.616764432241565</v>
      </c>
    </row>
    <row r="65" spans="1:25" ht="12.75">
      <c r="A65" s="2" t="s">
        <v>108</v>
      </c>
      <c r="B65" t="s">
        <v>698</v>
      </c>
      <c r="C65" s="2">
        <v>36</v>
      </c>
      <c r="D65" s="2">
        <v>52</v>
      </c>
      <c r="E65" s="2" t="s">
        <v>9</v>
      </c>
      <c r="F65" s="2">
        <v>-4.3</v>
      </c>
      <c r="G65" s="2">
        <v>15.3</v>
      </c>
      <c r="H65" s="2">
        <v>-1</v>
      </c>
      <c r="I65" s="9">
        <f t="shared" si="0"/>
        <v>89.98379797090553</v>
      </c>
      <c r="J65" s="9">
        <f t="shared" si="1"/>
        <v>6729.6020707436455</v>
      </c>
      <c r="L65" s="5">
        <f t="shared" si="2"/>
        <v>-0.07504915655555555</v>
      </c>
      <c r="M65" s="5">
        <f t="shared" si="3"/>
        <v>0.267035371</v>
      </c>
      <c r="N65" s="5"/>
      <c r="O65" s="5">
        <f t="shared" si="4"/>
        <v>-0.13037435520790808</v>
      </c>
      <c r="P65" s="5">
        <f t="shared" si="5"/>
        <v>1.7015428750299988</v>
      </c>
      <c r="Q65" s="4">
        <f t="shared" si="6"/>
        <v>6729.6020707436455</v>
      </c>
      <c r="R65" s="5"/>
      <c r="S65" s="5">
        <f t="shared" si="7"/>
        <v>0.8098710546769609</v>
      </c>
      <c r="T65" s="5">
        <f t="shared" si="8"/>
        <v>0.0002290360297069055</v>
      </c>
      <c r="U65" s="5">
        <f t="shared" si="9"/>
        <v>1.5705135212516212</v>
      </c>
      <c r="V65" s="5">
        <f t="shared" si="10"/>
        <v>1.5705135212516212</v>
      </c>
      <c r="W65" s="5">
        <f t="shared" si="11"/>
        <v>1.5705135212516212</v>
      </c>
      <c r="X65" s="5">
        <f t="shared" si="12"/>
        <v>1.5705135212516212</v>
      </c>
      <c r="Y65" s="4">
        <f t="shared" si="13"/>
        <v>89.98379797090553</v>
      </c>
    </row>
    <row r="66" spans="1:25" ht="12.75">
      <c r="A66" s="2" t="s">
        <v>110</v>
      </c>
      <c r="B66" t="s">
        <v>109</v>
      </c>
      <c r="C66" s="2">
        <v>36</v>
      </c>
      <c r="D66" s="2">
        <v>52</v>
      </c>
      <c r="E66" s="2" t="s">
        <v>9</v>
      </c>
      <c r="F66" s="2">
        <v>-3.3</v>
      </c>
      <c r="G66" s="2">
        <v>29.3</v>
      </c>
      <c r="H66" s="2">
        <v>-2</v>
      </c>
      <c r="I66" s="9">
        <f t="shared" si="0"/>
        <v>80.83201936015023</v>
      </c>
      <c r="J66" s="9">
        <f t="shared" si="1"/>
        <v>7475.703579378005</v>
      </c>
      <c r="L66" s="5">
        <f t="shared" si="2"/>
        <v>-0.05759586433333333</v>
      </c>
      <c r="M66" s="5">
        <f t="shared" si="3"/>
        <v>0.5113814621111111</v>
      </c>
      <c r="N66" s="5"/>
      <c r="O66" s="5">
        <f t="shared" si="4"/>
        <v>-0.3139914671326809</v>
      </c>
      <c r="P66" s="5">
        <f t="shared" si="5"/>
        <v>1.8901905384015183</v>
      </c>
      <c r="Q66" s="4">
        <f t="shared" si="6"/>
        <v>7475.703579378005</v>
      </c>
      <c r="R66" s="5"/>
      <c r="S66" s="5">
        <f t="shared" si="7"/>
        <v>0.7656247316882308</v>
      </c>
      <c r="T66" s="5">
        <f t="shared" si="8"/>
        <v>0.12356511832603759</v>
      </c>
      <c r="U66" s="5">
        <f t="shared" si="9"/>
        <v>1.4107848548050261</v>
      </c>
      <c r="V66" s="5">
        <f t="shared" si="10"/>
        <v>1.4107848548050261</v>
      </c>
      <c r="W66" s="5">
        <f t="shared" si="11"/>
        <v>1.4107848548050261</v>
      </c>
      <c r="X66" s="5">
        <f t="shared" si="12"/>
        <v>1.4107848548050261</v>
      </c>
      <c r="Y66" s="4">
        <f t="shared" si="13"/>
        <v>80.83201936015023</v>
      </c>
    </row>
    <row r="67" spans="1:25" ht="12.75">
      <c r="A67" s="2" t="s">
        <v>112</v>
      </c>
      <c r="B67" t="s">
        <v>111</v>
      </c>
      <c r="C67" s="2">
        <v>28</v>
      </c>
      <c r="D67" s="2">
        <v>54</v>
      </c>
      <c r="E67" s="2" t="s">
        <v>4</v>
      </c>
      <c r="F67" s="2">
        <v>1.3</v>
      </c>
      <c r="G67" s="2">
        <v>103.8</v>
      </c>
      <c r="H67" s="2">
        <v>-8</v>
      </c>
      <c r="I67" s="9">
        <f t="shared" si="0"/>
        <v>352.23842972094354</v>
      </c>
      <c r="J67" s="9">
        <f t="shared" si="1"/>
        <v>9885.685217690783</v>
      </c>
      <c r="L67" s="5">
        <f t="shared" si="2"/>
        <v>0.02268927988888889</v>
      </c>
      <c r="M67" s="5">
        <f t="shared" si="3"/>
        <v>1.8116517326666666</v>
      </c>
      <c r="N67" s="5"/>
      <c r="O67" s="5">
        <f t="shared" si="4"/>
        <v>-0.8008689176484577</v>
      </c>
      <c r="P67" s="5">
        <f t="shared" si="5"/>
        <v>2.4995411422732703</v>
      </c>
      <c r="Q67" s="4">
        <f t="shared" si="6"/>
        <v>9885.685217690783</v>
      </c>
      <c r="R67" s="5"/>
      <c r="S67" s="5">
        <f t="shared" si="7"/>
        <v>-0.06606128617278749</v>
      </c>
      <c r="T67" s="5">
        <f t="shared" si="8"/>
        <v>0.48467664480189093</v>
      </c>
      <c r="U67" s="5">
        <f t="shared" si="9"/>
        <v>0.13546495418368731</v>
      </c>
      <c r="V67" s="5">
        <f t="shared" si="10"/>
        <v>0.13546495418368731</v>
      </c>
      <c r="W67" s="5">
        <f t="shared" si="11"/>
        <v>-0.13546495418368731</v>
      </c>
      <c r="X67" s="5">
        <f t="shared" si="12"/>
        <v>6.147720245816313</v>
      </c>
      <c r="Y67" s="4">
        <f t="shared" si="13"/>
        <v>352.23842972094354</v>
      </c>
    </row>
    <row r="68" spans="1:25" ht="12.75">
      <c r="A68" s="2" t="s">
        <v>114</v>
      </c>
      <c r="B68" t="s">
        <v>113</v>
      </c>
      <c r="C68" s="2">
        <v>36</v>
      </c>
      <c r="D68" s="2">
        <v>52</v>
      </c>
      <c r="E68" s="2" t="s">
        <v>9</v>
      </c>
      <c r="F68" s="2">
        <v>-2</v>
      </c>
      <c r="G68" s="2">
        <v>30.1</v>
      </c>
      <c r="H68" s="2">
        <v>-2</v>
      </c>
      <c r="I68" s="9">
        <f t="shared" si="0"/>
        <v>79.23091521211335</v>
      </c>
      <c r="J68" s="9">
        <f t="shared" si="1"/>
        <v>7466.935528169325</v>
      </c>
      <c r="L68" s="5">
        <f t="shared" si="2"/>
        <v>-0.034906584444444444</v>
      </c>
      <c r="M68" s="5">
        <f t="shared" si="3"/>
        <v>0.5253440958888889</v>
      </c>
      <c r="N68" s="5"/>
      <c r="O68" s="5">
        <f t="shared" si="4"/>
        <v>-0.31188586435297305</v>
      </c>
      <c r="P68" s="5">
        <f t="shared" si="5"/>
        <v>1.8879735848721428</v>
      </c>
      <c r="Q68" s="4">
        <f t="shared" si="6"/>
        <v>7466.935528169325</v>
      </c>
      <c r="R68" s="5"/>
      <c r="S68" s="5">
        <f t="shared" si="7"/>
        <v>0.7624300143321443</v>
      </c>
      <c r="T68" s="5">
        <f t="shared" si="8"/>
        <v>0.14501500999962344</v>
      </c>
      <c r="U68" s="5">
        <f t="shared" si="9"/>
        <v>1.3828403162311262</v>
      </c>
      <c r="V68" s="5">
        <f t="shared" si="10"/>
        <v>1.3828403162311262</v>
      </c>
      <c r="W68" s="5">
        <f t="shared" si="11"/>
        <v>1.3828403162311262</v>
      </c>
      <c r="X68" s="5">
        <f t="shared" si="12"/>
        <v>1.3828403162311262</v>
      </c>
      <c r="Y68" s="4">
        <f t="shared" si="13"/>
        <v>79.23091521211335</v>
      </c>
    </row>
    <row r="69" spans="1:25" ht="12.75">
      <c r="A69" s="2" t="s">
        <v>116</v>
      </c>
      <c r="B69" t="s">
        <v>115</v>
      </c>
      <c r="C69" s="2">
        <v>9</v>
      </c>
      <c r="D69" s="2">
        <v>11</v>
      </c>
      <c r="E69" s="2" t="s">
        <v>34</v>
      </c>
      <c r="F69" s="2">
        <v>10.5</v>
      </c>
      <c r="G69" s="2">
        <v>-61.3</v>
      </c>
      <c r="H69" s="2">
        <v>4</v>
      </c>
      <c r="I69" s="9">
        <f t="shared" si="0"/>
        <v>139.54596418638044</v>
      </c>
      <c r="J69" s="9">
        <f t="shared" si="1"/>
        <v>2102.1935486096477</v>
      </c>
      <c r="L69" s="5">
        <f t="shared" si="2"/>
        <v>0.18325956833333334</v>
      </c>
      <c r="M69" s="5">
        <f t="shared" si="3"/>
        <v>-1.0698868132222221</v>
      </c>
      <c r="N69" s="5"/>
      <c r="O69" s="5">
        <f t="shared" si="4"/>
        <v>0.8620335690863867</v>
      </c>
      <c r="P69" s="5">
        <f t="shared" si="5"/>
        <v>0.5315280780302523</v>
      </c>
      <c r="Q69" s="4">
        <f t="shared" si="6"/>
        <v>2102.1935486096477</v>
      </c>
      <c r="R69" s="5"/>
      <c r="S69" s="5">
        <f t="shared" si="7"/>
        <v>0.2686304235028632</v>
      </c>
      <c r="T69" s="5">
        <f t="shared" si="8"/>
        <v>-0.31503723520276494</v>
      </c>
      <c r="U69" s="5">
        <f t="shared" si="9"/>
        <v>0.706056108623345</v>
      </c>
      <c r="V69" s="5">
        <f t="shared" si="10"/>
        <v>2.435536491376655</v>
      </c>
      <c r="W69" s="5">
        <f t="shared" si="11"/>
        <v>2.435536491376655</v>
      </c>
      <c r="X69" s="5">
        <f t="shared" si="12"/>
        <v>2.435536491376655</v>
      </c>
      <c r="Y69" s="4">
        <f t="shared" si="13"/>
        <v>139.54596418638044</v>
      </c>
    </row>
    <row r="70" spans="1:25" ht="12.75">
      <c r="A70" s="2" t="s">
        <v>118</v>
      </c>
      <c r="B70" t="s">
        <v>117</v>
      </c>
      <c r="C70" s="2">
        <v>38</v>
      </c>
      <c r="D70" s="2">
        <v>57</v>
      </c>
      <c r="E70" s="2" t="s">
        <v>9</v>
      </c>
      <c r="F70" s="2">
        <v>-24.8</v>
      </c>
      <c r="G70" s="2">
        <v>25.9</v>
      </c>
      <c r="H70" s="2">
        <v>-2</v>
      </c>
      <c r="I70" s="9">
        <f t="shared" si="0"/>
        <v>102.44194954283392</v>
      </c>
      <c r="J70" s="9">
        <f t="shared" si="1"/>
        <v>8083.139616311991</v>
      </c>
      <c r="L70" s="5">
        <f t="shared" si="2"/>
        <v>-0.4328416471111111</v>
      </c>
      <c r="M70" s="5">
        <f t="shared" si="3"/>
        <v>0.4520402685555555</v>
      </c>
      <c r="N70" s="5"/>
      <c r="O70" s="5">
        <f t="shared" si="4"/>
        <v>-0.45554209926921435</v>
      </c>
      <c r="P70" s="5">
        <f t="shared" si="5"/>
        <v>2.0437773998260407</v>
      </c>
      <c r="Q70" s="4">
        <f t="shared" si="6"/>
        <v>8083.139616311991</v>
      </c>
      <c r="R70" s="5"/>
      <c r="S70" s="5">
        <f t="shared" si="7"/>
        <v>0.710087620295638</v>
      </c>
      <c r="T70" s="5">
        <f t="shared" si="8"/>
        <v>-0.1566680218044773</v>
      </c>
      <c r="U70" s="5">
        <f t="shared" si="9"/>
        <v>1.3536433188147752</v>
      </c>
      <c r="V70" s="5">
        <f t="shared" si="10"/>
        <v>1.787949281185225</v>
      </c>
      <c r="W70" s="5">
        <f t="shared" si="11"/>
        <v>1.787949281185225</v>
      </c>
      <c r="X70" s="5">
        <f t="shared" si="12"/>
        <v>1.787949281185225</v>
      </c>
      <c r="Y70" s="4">
        <f t="shared" si="13"/>
        <v>102.44194954283392</v>
      </c>
    </row>
    <row r="71" spans="1:25" ht="12.75">
      <c r="A71" s="2" t="s">
        <v>120</v>
      </c>
      <c r="B71" t="s">
        <v>119</v>
      </c>
      <c r="C71" s="2">
        <v>32</v>
      </c>
      <c r="D71" s="2">
        <v>62</v>
      </c>
      <c r="E71" s="2" t="s">
        <v>18</v>
      </c>
      <c r="F71" s="2">
        <v>-21.1</v>
      </c>
      <c r="G71" s="2">
        <v>-175.2</v>
      </c>
      <c r="H71" s="2">
        <v>-13</v>
      </c>
      <c r="I71" s="9">
        <f t="shared" si="0"/>
        <v>254.77693154892995</v>
      </c>
      <c r="J71" s="9">
        <f t="shared" si="1"/>
        <v>7275.719733483205</v>
      </c>
      <c r="L71" s="5">
        <f t="shared" si="2"/>
        <v>-0.3682644658888889</v>
      </c>
      <c r="M71" s="5">
        <f t="shared" si="3"/>
        <v>-3.057816797333333</v>
      </c>
      <c r="N71" s="5"/>
      <c r="O71" s="5">
        <f t="shared" si="4"/>
        <v>-0.26560306008568296</v>
      </c>
      <c r="P71" s="5">
        <f t="shared" si="5"/>
        <v>1.8396257227517587</v>
      </c>
      <c r="Q71" s="4">
        <f t="shared" si="6"/>
        <v>7275.719733483205</v>
      </c>
      <c r="R71" s="5"/>
      <c r="S71" s="5">
        <f t="shared" si="7"/>
        <v>-0.7598711459064204</v>
      </c>
      <c r="T71" s="5">
        <f t="shared" si="8"/>
        <v>-0.20678099853903525</v>
      </c>
      <c r="U71" s="5">
        <f t="shared" si="9"/>
        <v>1.3051036378045822</v>
      </c>
      <c r="V71" s="5">
        <f t="shared" si="10"/>
        <v>1.836488962195418</v>
      </c>
      <c r="W71" s="5">
        <f t="shared" si="11"/>
        <v>-1.836488962195418</v>
      </c>
      <c r="X71" s="5">
        <f t="shared" si="12"/>
        <v>4.4466962378045825</v>
      </c>
      <c r="Y71" s="4">
        <f t="shared" si="13"/>
        <v>254.77693154892995</v>
      </c>
    </row>
    <row r="72" spans="1:25" ht="12.75">
      <c r="A72" s="2" t="s">
        <v>122</v>
      </c>
      <c r="B72" t="s">
        <v>121</v>
      </c>
      <c r="C72" s="2">
        <v>21</v>
      </c>
      <c r="D72" s="2">
        <v>39</v>
      </c>
      <c r="E72" s="2" t="s">
        <v>4</v>
      </c>
      <c r="F72" s="2">
        <v>23.6</v>
      </c>
      <c r="G72" s="2">
        <v>58.6</v>
      </c>
      <c r="H72" s="2">
        <v>-4</v>
      </c>
      <c r="I72" s="9">
        <f t="shared" si="0"/>
        <v>39.27589677349378</v>
      </c>
      <c r="J72" s="9">
        <f t="shared" si="1"/>
        <v>7575.003651402239</v>
      </c>
      <c r="L72" s="5">
        <f t="shared" si="2"/>
        <v>0.41189769644444446</v>
      </c>
      <c r="M72" s="5">
        <f t="shared" si="3"/>
        <v>1.0227629242222223</v>
      </c>
      <c r="N72" s="5"/>
      <c r="O72" s="5">
        <f t="shared" si="4"/>
        <v>-0.3377276867740433</v>
      </c>
      <c r="P72" s="5">
        <f t="shared" si="5"/>
        <v>1.9152980155252184</v>
      </c>
      <c r="Q72" s="4">
        <f t="shared" si="6"/>
        <v>7575.003651402239</v>
      </c>
      <c r="R72" s="5"/>
      <c r="S72" s="5">
        <f t="shared" si="7"/>
        <v>0.48672355231462416</v>
      </c>
      <c r="T72" s="5">
        <f t="shared" si="8"/>
        <v>0.5951706480943115</v>
      </c>
      <c r="U72" s="5">
        <f t="shared" si="9"/>
        <v>0.6854937036776219</v>
      </c>
      <c r="V72" s="5">
        <f t="shared" si="10"/>
        <v>0.6854937036776219</v>
      </c>
      <c r="W72" s="5">
        <f t="shared" si="11"/>
        <v>0.6854937036776219</v>
      </c>
      <c r="X72" s="5">
        <f t="shared" si="12"/>
        <v>0.6854937036776219</v>
      </c>
      <c r="Y72" s="4">
        <f t="shared" si="13"/>
        <v>39.27589677349378</v>
      </c>
    </row>
    <row r="73" spans="1:25" ht="12.75">
      <c r="A73" s="2" t="s">
        <v>124</v>
      </c>
      <c r="B73" t="s">
        <v>123</v>
      </c>
      <c r="C73" s="2">
        <v>22</v>
      </c>
      <c r="D73" s="2">
        <v>41</v>
      </c>
      <c r="E73" s="2" t="s">
        <v>4</v>
      </c>
      <c r="F73" s="2">
        <v>27.3</v>
      </c>
      <c r="G73" s="2">
        <v>89.4</v>
      </c>
      <c r="H73" s="2">
        <v>-6.5</v>
      </c>
      <c r="I73" s="9">
        <f t="shared" si="0"/>
        <v>9.715636227493738</v>
      </c>
      <c r="J73" s="9">
        <f t="shared" si="1"/>
        <v>8062.004341107885</v>
      </c>
      <c r="L73" s="5">
        <f t="shared" si="2"/>
        <v>0.4764748776666667</v>
      </c>
      <c r="M73" s="5">
        <f t="shared" si="3"/>
        <v>1.5603243246666667</v>
      </c>
      <c r="N73" s="5"/>
      <c r="O73" s="5">
        <f t="shared" si="4"/>
        <v>-0.45077836750926426</v>
      </c>
      <c r="P73" s="5">
        <f t="shared" si="5"/>
        <v>2.038433461721336</v>
      </c>
      <c r="Q73" s="4">
        <f t="shared" si="6"/>
        <v>8062.004341107885</v>
      </c>
      <c r="R73" s="5"/>
      <c r="S73" s="5">
        <f t="shared" si="7"/>
        <v>0.12304904821698</v>
      </c>
      <c r="T73" s="5">
        <f t="shared" si="8"/>
        <v>0.7186855944947431</v>
      </c>
      <c r="U73" s="5">
        <f t="shared" si="9"/>
        <v>0.1695698382032569</v>
      </c>
      <c r="V73" s="5">
        <f t="shared" si="10"/>
        <v>0.1695698382032569</v>
      </c>
      <c r="W73" s="5">
        <f t="shared" si="11"/>
        <v>0.1695698382032569</v>
      </c>
      <c r="X73" s="5">
        <f t="shared" si="12"/>
        <v>0.1695698382032569</v>
      </c>
      <c r="Y73" s="4">
        <f t="shared" si="13"/>
        <v>9.715636227493738</v>
      </c>
    </row>
    <row r="74" spans="1:25" ht="12.75">
      <c r="A74" s="2" t="s">
        <v>126</v>
      </c>
      <c r="B74" t="s">
        <v>125</v>
      </c>
      <c r="C74" s="2">
        <v>21</v>
      </c>
      <c r="D74" s="2">
        <v>39</v>
      </c>
      <c r="E74" s="2" t="s">
        <v>4</v>
      </c>
      <c r="F74" s="2">
        <v>24.5</v>
      </c>
      <c r="G74" s="2">
        <v>54.2</v>
      </c>
      <c r="H74" s="2">
        <v>-4</v>
      </c>
      <c r="I74" s="9">
        <f t="shared" si="0"/>
        <v>42.15768413071952</v>
      </c>
      <c r="J74" s="9">
        <f t="shared" si="1"/>
        <v>7362.685084393879</v>
      </c>
      <c r="L74" s="5">
        <f t="shared" si="2"/>
        <v>0.42760565944444445</v>
      </c>
      <c r="M74" s="5">
        <f t="shared" si="3"/>
        <v>0.9459684384444444</v>
      </c>
      <c r="N74" s="5"/>
      <c r="O74" s="5">
        <f t="shared" si="4"/>
        <v>-0.2867360750394752</v>
      </c>
      <c r="P74" s="5">
        <f t="shared" si="5"/>
        <v>1.8616144334750642</v>
      </c>
      <c r="Q74" s="4">
        <f t="shared" si="6"/>
        <v>7362.685084393879</v>
      </c>
      <c r="R74" s="5"/>
      <c r="S74" s="5">
        <f t="shared" si="7"/>
        <v>0.5252222315276878</v>
      </c>
      <c r="T74" s="5">
        <f t="shared" si="8"/>
        <v>0.580099832533944</v>
      </c>
      <c r="U74" s="5">
        <f t="shared" si="9"/>
        <v>0.7357903805455882</v>
      </c>
      <c r="V74" s="5">
        <f t="shared" si="10"/>
        <v>0.7357903805455882</v>
      </c>
      <c r="W74" s="5">
        <f t="shared" si="11"/>
        <v>0.7357903805455882</v>
      </c>
      <c r="X74" s="5">
        <f t="shared" si="12"/>
        <v>0.7357903805455882</v>
      </c>
      <c r="Y74" s="4">
        <f t="shared" si="13"/>
        <v>42.15768413071952</v>
      </c>
    </row>
    <row r="75" spans="1:25" ht="12.75">
      <c r="A75" s="2" t="s">
        <v>128</v>
      </c>
      <c r="B75" t="s">
        <v>127</v>
      </c>
      <c r="C75" s="2">
        <v>21</v>
      </c>
      <c r="D75" s="2">
        <v>39</v>
      </c>
      <c r="E75" s="2" t="s">
        <v>4</v>
      </c>
      <c r="F75" s="2">
        <v>25.3</v>
      </c>
      <c r="G75" s="2">
        <v>51.5</v>
      </c>
      <c r="H75" s="2">
        <v>-3</v>
      </c>
      <c r="I75" s="9">
        <f aca="true" t="shared" si="14" ref="I75:I139">Y75</f>
        <v>43.65697456829827</v>
      </c>
      <c r="J75" s="9">
        <f aca="true" t="shared" si="15" ref="J75:J139">Q75</f>
        <v>7215.407461553252</v>
      </c>
      <c r="L75" s="5">
        <f aca="true" t="shared" si="16" ref="L75:L139">F75*DR</f>
        <v>0.44156829322222224</v>
      </c>
      <c r="M75" s="5">
        <f aca="true" t="shared" si="17" ref="M75:M139">G75*DR</f>
        <v>0.8988445494444445</v>
      </c>
      <c r="N75" s="5"/>
      <c r="O75" s="5">
        <f aca="true" t="shared" si="18" ref="O75:O139">COS(HE-M75)*COS(HN)*COS(L75)+SIN(HN)*SIN(L75)</f>
        <v>-0.25087084994680003</v>
      </c>
      <c r="P75" s="5">
        <f aca="true" t="shared" si="19" ref="P75:P139">ACOS(O75)</f>
        <v>1.8243760964736415</v>
      </c>
      <c r="Q75" s="4">
        <f aca="true" t="shared" si="20" ref="Q75:Q139">3955*P75</f>
        <v>7215.407461553252</v>
      </c>
      <c r="R75" s="5"/>
      <c r="S75" s="5">
        <f aca="true" t="shared" si="21" ref="S75:S139">SIN(M75-HE)*COS(L75)*COS(HN)</f>
        <v>0.5458656459236524</v>
      </c>
      <c r="T75" s="5">
        <f aca="true" t="shared" si="22" ref="T75:T139">SIN(L75)-SIN(HN)*COS(P75)</f>
        <v>0.5720752363100405</v>
      </c>
      <c r="U75" s="5">
        <f aca="true" t="shared" si="23" ref="U75:U139">ATAN(ABS(S75/T75))</f>
        <v>0.7619579346786335</v>
      </c>
      <c r="V75" s="5">
        <f aca="true" t="shared" si="24" ref="V75:V139">IF(T75&lt;0,PI-U75,U75)</f>
        <v>0.7619579346786335</v>
      </c>
      <c r="W75" s="5">
        <f aca="true" t="shared" si="25" ref="W75:W139">IF(S75&lt;0,(-1*V75),V75)</f>
        <v>0.7619579346786335</v>
      </c>
      <c r="X75" s="5">
        <f aca="true" t="shared" si="26" ref="X75:X139">IF(W75&lt;0,W75+2*PI,W75)</f>
        <v>0.7619579346786335</v>
      </c>
      <c r="Y75" s="4">
        <f aca="true" t="shared" si="27" ref="Y75:Y139">X75/PI*180</f>
        <v>43.65697456829827</v>
      </c>
    </row>
    <row r="76" spans="1:25" ht="12.75">
      <c r="A76" s="2" t="s">
        <v>130</v>
      </c>
      <c r="B76" t="s">
        <v>129</v>
      </c>
      <c r="C76" s="2">
        <v>21</v>
      </c>
      <c r="D76" s="2">
        <v>39</v>
      </c>
      <c r="E76" s="2" t="s">
        <v>4</v>
      </c>
      <c r="F76" s="2">
        <v>26.2</v>
      </c>
      <c r="G76" s="2">
        <v>50.6</v>
      </c>
      <c r="H76" s="2">
        <v>-3</v>
      </c>
      <c r="I76" s="9">
        <f t="shared" si="14"/>
        <v>43.72701579181136</v>
      </c>
      <c r="J76" s="9">
        <f t="shared" si="15"/>
        <v>7131.930324298852</v>
      </c>
      <c r="L76" s="5">
        <f t="shared" si="16"/>
        <v>0.4572762562222222</v>
      </c>
      <c r="M76" s="5">
        <f t="shared" si="17"/>
        <v>0.8831365864444445</v>
      </c>
      <c r="N76" s="5"/>
      <c r="O76" s="5">
        <f t="shared" si="18"/>
        <v>-0.23038473461652326</v>
      </c>
      <c r="P76" s="5">
        <f t="shared" si="19"/>
        <v>1.8032693613903543</v>
      </c>
      <c r="Q76" s="4">
        <f t="shared" si="20"/>
        <v>7131.930324298852</v>
      </c>
      <c r="R76" s="5"/>
      <c r="S76" s="5">
        <f t="shared" si="21"/>
        <v>0.5494323118017466</v>
      </c>
      <c r="T76" s="5">
        <f t="shared" si="22"/>
        <v>0.5744056033023147</v>
      </c>
      <c r="U76" s="5">
        <f t="shared" si="23"/>
        <v>0.7631803846202095</v>
      </c>
      <c r="V76" s="5">
        <f t="shared" si="24"/>
        <v>0.7631803846202095</v>
      </c>
      <c r="W76" s="5">
        <f t="shared" si="25"/>
        <v>0.7631803846202095</v>
      </c>
      <c r="X76" s="5">
        <f t="shared" si="26"/>
        <v>0.7631803846202095</v>
      </c>
      <c r="Y76" s="4">
        <f t="shared" si="27"/>
        <v>43.72701579181136</v>
      </c>
    </row>
    <row r="77" spans="1:25" ht="12.75">
      <c r="A77" s="2" t="s">
        <v>132</v>
      </c>
      <c r="B77" t="s">
        <v>131</v>
      </c>
      <c r="C77" s="2">
        <v>21</v>
      </c>
      <c r="D77" s="2">
        <v>41</v>
      </c>
      <c r="E77" s="2" t="s">
        <v>4</v>
      </c>
      <c r="F77" s="2">
        <v>24.9</v>
      </c>
      <c r="G77" s="2">
        <v>67.1</v>
      </c>
      <c r="H77" s="2">
        <v>-5</v>
      </c>
      <c r="I77" s="9">
        <f t="shared" si="14"/>
        <v>31.44550578160587</v>
      </c>
      <c r="J77" s="9">
        <f t="shared" si="15"/>
        <v>7775.714373894584</v>
      </c>
      <c r="L77" s="5">
        <f t="shared" si="16"/>
        <v>0.4345869763333333</v>
      </c>
      <c r="M77" s="5">
        <f t="shared" si="17"/>
        <v>1.171115908111111</v>
      </c>
      <c r="N77" s="5"/>
      <c r="O77" s="5">
        <f t="shared" si="18"/>
        <v>-0.38503919460601177</v>
      </c>
      <c r="P77" s="5">
        <f t="shared" si="19"/>
        <v>1.9660466179253058</v>
      </c>
      <c r="Q77" s="4">
        <f t="shared" si="20"/>
        <v>7775.714373894584</v>
      </c>
      <c r="R77" s="5"/>
      <c r="S77" s="5">
        <f t="shared" si="21"/>
        <v>0.3932816211197685</v>
      </c>
      <c r="T77" s="5">
        <f t="shared" si="22"/>
        <v>0.6431495490314709</v>
      </c>
      <c r="U77" s="5">
        <f t="shared" si="23"/>
        <v>0.5488276014819456</v>
      </c>
      <c r="V77" s="5">
        <f t="shared" si="24"/>
        <v>0.5488276014819456</v>
      </c>
      <c r="W77" s="5">
        <f t="shared" si="25"/>
        <v>0.5488276014819456</v>
      </c>
      <c r="X77" s="5">
        <f t="shared" si="26"/>
        <v>0.5488276014819456</v>
      </c>
      <c r="Y77" s="4">
        <f t="shared" si="27"/>
        <v>31.44550578160587</v>
      </c>
    </row>
    <row r="78" spans="1:25" ht="12.75">
      <c r="A78" s="2" t="s">
        <v>134</v>
      </c>
      <c r="B78" t="s">
        <v>133</v>
      </c>
      <c r="C78" s="2">
        <v>27</v>
      </c>
      <c r="D78" s="2">
        <v>50</v>
      </c>
      <c r="E78" s="2" t="s">
        <v>18</v>
      </c>
      <c r="F78" s="2">
        <v>15.1</v>
      </c>
      <c r="G78" s="2">
        <v>117.5</v>
      </c>
      <c r="H78" s="2">
        <v>-8</v>
      </c>
      <c r="I78" s="9">
        <f t="shared" si="14"/>
        <v>337.71969187505044</v>
      </c>
      <c r="J78" s="9">
        <f t="shared" si="15"/>
        <v>8749.182094343278</v>
      </c>
      <c r="L78" s="5">
        <f t="shared" si="16"/>
        <v>0.26354471255555556</v>
      </c>
      <c r="M78" s="5">
        <f t="shared" si="17"/>
        <v>2.050761836111111</v>
      </c>
      <c r="N78" s="5"/>
      <c r="O78" s="5">
        <f t="shared" si="18"/>
        <v>-0.5983067730707452</v>
      </c>
      <c r="P78" s="5">
        <f t="shared" si="19"/>
        <v>2.2121825775836355</v>
      </c>
      <c r="Q78" s="4">
        <f t="shared" si="20"/>
        <v>8749.182094343278</v>
      </c>
      <c r="R78" s="5"/>
      <c r="S78" s="5">
        <f t="shared" si="21"/>
        <v>-0.24814948918197854</v>
      </c>
      <c r="T78" s="5">
        <f t="shared" si="22"/>
        <v>0.6056438000534281</v>
      </c>
      <c r="U78" s="5">
        <f t="shared" si="23"/>
        <v>0.3888647285058966</v>
      </c>
      <c r="V78" s="5">
        <f t="shared" si="24"/>
        <v>0.3888647285058966</v>
      </c>
      <c r="W78" s="5">
        <f t="shared" si="25"/>
        <v>-0.3888647285058966</v>
      </c>
      <c r="X78" s="5">
        <f t="shared" si="26"/>
        <v>5.894320471494104</v>
      </c>
      <c r="Y78" s="4">
        <f t="shared" si="27"/>
        <v>337.71969187505044</v>
      </c>
    </row>
    <row r="79" spans="1:25" ht="12.75">
      <c r="A79" s="2" t="s">
        <v>136</v>
      </c>
      <c r="B79" t="s">
        <v>135</v>
      </c>
      <c r="C79" s="2">
        <v>24</v>
      </c>
      <c r="D79" s="2">
        <v>44</v>
      </c>
      <c r="E79" s="2" t="s">
        <v>4</v>
      </c>
      <c r="F79" s="2">
        <v>25.1</v>
      </c>
      <c r="G79" s="2">
        <v>121.5</v>
      </c>
      <c r="H79" s="2">
        <v>-8</v>
      </c>
      <c r="I79" s="9">
        <f t="shared" si="14"/>
        <v>337.4680270494124</v>
      </c>
      <c r="J79" s="9">
        <f t="shared" si="15"/>
        <v>8012.123313748318</v>
      </c>
      <c r="L79" s="5">
        <f t="shared" si="16"/>
        <v>0.4380776347777778</v>
      </c>
      <c r="M79" s="5">
        <f t="shared" si="17"/>
        <v>2.120575005</v>
      </c>
      <c r="N79" s="5"/>
      <c r="O79" s="5">
        <f t="shared" si="18"/>
        <v>-0.4394847625345695</v>
      </c>
      <c r="P79" s="5">
        <f t="shared" si="19"/>
        <v>2.0258213182675897</v>
      </c>
      <c r="Q79" s="4">
        <f t="shared" si="20"/>
        <v>8012.123313748318</v>
      </c>
      <c r="R79" s="5"/>
      <c r="S79" s="5">
        <f t="shared" si="21"/>
        <v>-0.28116425287655483</v>
      </c>
      <c r="T79" s="5">
        <f t="shared" si="22"/>
        <v>0.677720633289641</v>
      </c>
      <c r="U79" s="5">
        <f t="shared" si="23"/>
        <v>0.39325710824981214</v>
      </c>
      <c r="V79" s="5">
        <f t="shared" si="24"/>
        <v>0.39325710824981214</v>
      </c>
      <c r="W79" s="5">
        <f t="shared" si="25"/>
        <v>-0.39325710824981214</v>
      </c>
      <c r="X79" s="5">
        <f t="shared" si="26"/>
        <v>5.889928091750188</v>
      </c>
      <c r="Y79" s="4">
        <f t="shared" si="27"/>
        <v>337.4680270494124</v>
      </c>
    </row>
    <row r="80" spans="1:25" ht="12.75">
      <c r="A80" s="2" t="s">
        <v>137</v>
      </c>
      <c r="B80" t="s">
        <v>688</v>
      </c>
      <c r="C80" s="2">
        <v>24</v>
      </c>
      <c r="D80" s="2">
        <v>44</v>
      </c>
      <c r="E80" s="2" t="s">
        <v>4</v>
      </c>
      <c r="F80" s="2">
        <v>20.4</v>
      </c>
      <c r="G80" s="2">
        <v>116.4</v>
      </c>
      <c r="H80" s="2">
        <v>-8</v>
      </c>
      <c r="I80" s="9">
        <f t="shared" si="14"/>
        <v>340.87605211233335</v>
      </c>
      <c r="J80" s="9">
        <f t="shared" si="15"/>
        <v>8422.40490690042</v>
      </c>
      <c r="L80" s="5">
        <f t="shared" si="16"/>
        <v>0.3560471613333333</v>
      </c>
      <c r="M80" s="5">
        <f t="shared" si="17"/>
        <v>2.031563214666667</v>
      </c>
      <c r="N80" s="5"/>
      <c r="O80" s="5">
        <f t="shared" si="18"/>
        <v>-0.5301372590013669</v>
      </c>
      <c r="P80" s="5">
        <f t="shared" si="19"/>
        <v>2.12955876280668</v>
      </c>
      <c r="Q80" s="4">
        <f t="shared" si="20"/>
        <v>8422.40490690042</v>
      </c>
      <c r="R80" s="5"/>
      <c r="S80" s="5">
        <f t="shared" si="21"/>
        <v>-0.2269081896898994</v>
      </c>
      <c r="T80" s="5">
        <f t="shared" si="22"/>
        <v>0.6543870657247981</v>
      </c>
      <c r="U80" s="5">
        <f t="shared" si="23"/>
        <v>0.33377585092599593</v>
      </c>
      <c r="V80" s="5">
        <f t="shared" si="24"/>
        <v>0.33377585092599593</v>
      </c>
      <c r="W80" s="5">
        <f t="shared" si="25"/>
        <v>-0.33377585092599593</v>
      </c>
      <c r="X80" s="5">
        <f t="shared" si="26"/>
        <v>5.9494093490740045</v>
      </c>
      <c r="Y80" s="4">
        <f t="shared" si="27"/>
        <v>340.87605211233335</v>
      </c>
    </row>
    <row r="81" spans="1:25" ht="12.75">
      <c r="A81" s="2" t="s">
        <v>139</v>
      </c>
      <c r="B81" t="s">
        <v>138</v>
      </c>
      <c r="C81" s="2">
        <v>24</v>
      </c>
      <c r="D81" s="2">
        <v>44</v>
      </c>
      <c r="E81" s="2" t="s">
        <v>4</v>
      </c>
      <c r="F81" s="2">
        <v>40</v>
      </c>
      <c r="G81" s="2">
        <v>116.4</v>
      </c>
      <c r="H81" s="2">
        <v>-8</v>
      </c>
      <c r="I81" s="9">
        <f t="shared" si="14"/>
        <v>346.5196239270694</v>
      </c>
      <c r="J81" s="9">
        <f t="shared" si="15"/>
        <v>7117.473373750425</v>
      </c>
      <c r="L81" s="5">
        <f t="shared" si="16"/>
        <v>0.6981316888888889</v>
      </c>
      <c r="M81" s="5">
        <f t="shared" si="17"/>
        <v>2.031563214666667</v>
      </c>
      <c r="N81" s="5"/>
      <c r="O81" s="5">
        <f t="shared" si="18"/>
        <v>-0.22682617351435908</v>
      </c>
      <c r="P81" s="5">
        <f t="shared" si="19"/>
        <v>1.7996140009482742</v>
      </c>
      <c r="Q81" s="4">
        <f t="shared" si="20"/>
        <v>7117.473373750425</v>
      </c>
      <c r="R81" s="5"/>
      <c r="S81" s="5">
        <f t="shared" si="21"/>
        <v>-0.18545300251496347</v>
      </c>
      <c r="T81" s="5">
        <f t="shared" si="22"/>
        <v>0.7736345662147109</v>
      </c>
      <c r="U81" s="5">
        <f t="shared" si="23"/>
        <v>0.23527694286631062</v>
      </c>
      <c r="V81" s="5">
        <f t="shared" si="24"/>
        <v>0.23527694286631062</v>
      </c>
      <c r="W81" s="5">
        <f t="shared" si="25"/>
        <v>-0.23527694286631062</v>
      </c>
      <c r="X81" s="5">
        <f t="shared" si="26"/>
        <v>6.04790825713369</v>
      </c>
      <c r="Y81" s="4">
        <f t="shared" si="27"/>
        <v>346.5196239270694</v>
      </c>
    </row>
    <row r="82" spans="1:25" ht="12.75">
      <c r="A82" s="2" t="s">
        <v>141</v>
      </c>
      <c r="B82" t="s">
        <v>140</v>
      </c>
      <c r="C82" s="2">
        <v>31</v>
      </c>
      <c r="D82" s="2">
        <v>65</v>
      </c>
      <c r="E82" s="2" t="s">
        <v>18</v>
      </c>
      <c r="F82" s="2">
        <v>-0.5</v>
      </c>
      <c r="G82" s="2">
        <v>166.9</v>
      </c>
      <c r="H82" s="2">
        <v>-11.5</v>
      </c>
      <c r="I82" s="9">
        <f t="shared" si="14"/>
        <v>282.86646955206027</v>
      </c>
      <c r="J82" s="9">
        <f t="shared" si="15"/>
        <v>7477.616630404627</v>
      </c>
      <c r="L82" s="5">
        <f t="shared" si="16"/>
        <v>-0.008726646111111111</v>
      </c>
      <c r="M82" s="5">
        <f t="shared" si="17"/>
        <v>2.912954471888889</v>
      </c>
      <c r="N82" s="5"/>
      <c r="O82" s="5">
        <f t="shared" si="18"/>
        <v>-0.31445067185159287</v>
      </c>
      <c r="P82" s="5">
        <f t="shared" si="19"/>
        <v>1.8906742428330283</v>
      </c>
      <c r="Q82" s="4">
        <f t="shared" si="20"/>
        <v>7477.616630404627</v>
      </c>
      <c r="R82" s="5"/>
      <c r="S82" s="5">
        <f t="shared" si="21"/>
        <v>-0.7559384553871428</v>
      </c>
      <c r="T82" s="5">
        <f t="shared" si="22"/>
        <v>0.17266750582825158</v>
      </c>
      <c r="U82" s="5">
        <f t="shared" si="23"/>
        <v>1.3462340470395673</v>
      </c>
      <c r="V82" s="5">
        <f t="shared" si="24"/>
        <v>1.3462340470395673</v>
      </c>
      <c r="W82" s="5">
        <f t="shared" si="25"/>
        <v>-1.3462340470395673</v>
      </c>
      <c r="X82" s="5">
        <f t="shared" si="26"/>
        <v>4.936951152960432</v>
      </c>
      <c r="Y82" s="4">
        <f t="shared" si="27"/>
        <v>282.86646955206027</v>
      </c>
    </row>
    <row r="83" spans="1:25" ht="12.75">
      <c r="A83" s="2" t="s">
        <v>143</v>
      </c>
      <c r="B83" t="s">
        <v>142</v>
      </c>
      <c r="C83" s="2">
        <v>14</v>
      </c>
      <c r="D83" s="2">
        <v>27</v>
      </c>
      <c r="E83" s="2" t="s">
        <v>1</v>
      </c>
      <c r="F83" s="2">
        <v>42.5</v>
      </c>
      <c r="G83" s="2">
        <v>1.5</v>
      </c>
      <c r="H83" s="2">
        <v>-1</v>
      </c>
      <c r="I83" s="9">
        <f t="shared" si="14"/>
        <v>55.87633248843906</v>
      </c>
      <c r="J83" s="9">
        <f t="shared" si="15"/>
        <v>4277.371569317405</v>
      </c>
      <c r="L83" s="5">
        <f t="shared" si="16"/>
        <v>0.7417649194444444</v>
      </c>
      <c r="M83" s="5">
        <f t="shared" si="17"/>
        <v>0.026179938333333333</v>
      </c>
      <c r="N83" s="5"/>
      <c r="O83" s="5">
        <f t="shared" si="18"/>
        <v>0.46999617833135177</v>
      </c>
      <c r="P83" s="5">
        <f t="shared" si="19"/>
        <v>1.0815098784620494</v>
      </c>
      <c r="Q83" s="4">
        <f t="shared" si="20"/>
        <v>4277.371569317405</v>
      </c>
      <c r="R83" s="5"/>
      <c r="S83" s="5">
        <f t="shared" si="21"/>
        <v>0.5968657287389869</v>
      </c>
      <c r="T83" s="5">
        <f t="shared" si="22"/>
        <v>0.4044681630765398</v>
      </c>
      <c r="U83" s="5">
        <f t="shared" si="23"/>
        <v>0.9752259592267764</v>
      </c>
      <c r="V83" s="5">
        <f t="shared" si="24"/>
        <v>0.9752259592267764</v>
      </c>
      <c r="W83" s="5">
        <f t="shared" si="25"/>
        <v>0.9752259592267764</v>
      </c>
      <c r="X83" s="5">
        <f t="shared" si="26"/>
        <v>0.9752259592267764</v>
      </c>
      <c r="Y83" s="4">
        <f t="shared" si="27"/>
        <v>55.87633248843906</v>
      </c>
    </row>
    <row r="84" spans="1:25" ht="12.75">
      <c r="A84" s="2" t="s">
        <v>145</v>
      </c>
      <c r="B84" t="s">
        <v>144</v>
      </c>
      <c r="C84" s="2">
        <v>35</v>
      </c>
      <c r="D84" s="2">
        <v>46</v>
      </c>
      <c r="E84" s="2" t="s">
        <v>9</v>
      </c>
      <c r="F84" s="2">
        <v>13.5</v>
      </c>
      <c r="G84" s="2">
        <v>-16.7</v>
      </c>
      <c r="H84" s="2">
        <v>0</v>
      </c>
      <c r="I84" s="9">
        <f t="shared" si="14"/>
        <v>93.52959604341513</v>
      </c>
      <c r="J84" s="9">
        <f t="shared" si="15"/>
        <v>4227.419781649437</v>
      </c>
      <c r="L84" s="5">
        <f t="shared" si="16"/>
        <v>0.23561944499999998</v>
      </c>
      <c r="M84" s="5">
        <f t="shared" si="17"/>
        <v>-0.2914699801111111</v>
      </c>
      <c r="N84" s="5"/>
      <c r="O84" s="5">
        <f t="shared" si="18"/>
        <v>0.4811065293171335</v>
      </c>
      <c r="P84" s="5">
        <f t="shared" si="19"/>
        <v>1.0688798436534608</v>
      </c>
      <c r="Q84" s="4">
        <f t="shared" si="20"/>
        <v>4227.419781649437</v>
      </c>
      <c r="R84" s="5"/>
      <c r="S84" s="5">
        <f t="shared" si="21"/>
        <v>0.7147369684316514</v>
      </c>
      <c r="T84" s="5">
        <f t="shared" si="22"/>
        <v>-0.04408579327250042</v>
      </c>
      <c r="U84" s="5">
        <f t="shared" si="23"/>
        <v>1.5091932288278767</v>
      </c>
      <c r="V84" s="5">
        <f t="shared" si="24"/>
        <v>1.6323993711721234</v>
      </c>
      <c r="W84" s="5">
        <f t="shared" si="25"/>
        <v>1.6323993711721234</v>
      </c>
      <c r="X84" s="5">
        <f t="shared" si="26"/>
        <v>1.6323993711721234</v>
      </c>
      <c r="Y84" s="4">
        <f t="shared" si="27"/>
        <v>93.52959604341513</v>
      </c>
    </row>
    <row r="85" spans="1:25" ht="12.75">
      <c r="A85" s="2" t="s">
        <v>147</v>
      </c>
      <c r="B85" t="s">
        <v>146</v>
      </c>
      <c r="C85" s="2">
        <v>8</v>
      </c>
      <c r="D85" s="2">
        <v>11</v>
      </c>
      <c r="E85" s="2" t="s">
        <v>44</v>
      </c>
      <c r="F85" s="2">
        <v>25.1</v>
      </c>
      <c r="G85" s="2">
        <v>-77.4</v>
      </c>
      <c r="H85" s="2">
        <v>5</v>
      </c>
      <c r="I85" s="9">
        <f t="shared" si="14"/>
        <v>162.7450782063144</v>
      </c>
      <c r="J85" s="9">
        <f t="shared" si="15"/>
        <v>728.6122335655335</v>
      </c>
      <c r="L85" s="5">
        <f t="shared" si="16"/>
        <v>0.4380776347777778</v>
      </c>
      <c r="M85" s="5">
        <f t="shared" si="17"/>
        <v>-1.3508848180000002</v>
      </c>
      <c r="N85" s="5"/>
      <c r="O85" s="5">
        <f t="shared" si="18"/>
        <v>0.9830784047489852</v>
      </c>
      <c r="P85" s="5">
        <f t="shared" si="19"/>
        <v>0.18422559635032454</v>
      </c>
      <c r="Q85" s="4">
        <f t="shared" si="20"/>
        <v>728.6122335655335</v>
      </c>
      <c r="R85" s="5"/>
      <c r="S85" s="5">
        <f t="shared" si="21"/>
        <v>0.04438486288702331</v>
      </c>
      <c r="T85" s="5">
        <f t="shared" si="22"/>
        <v>-0.14289927578785944</v>
      </c>
      <c r="U85" s="5">
        <f t="shared" si="23"/>
        <v>0.3011551923367855</v>
      </c>
      <c r="V85" s="5">
        <f t="shared" si="24"/>
        <v>2.8404374076632144</v>
      </c>
      <c r="W85" s="5">
        <f t="shared" si="25"/>
        <v>2.8404374076632144</v>
      </c>
      <c r="X85" s="5">
        <f t="shared" si="26"/>
        <v>2.8404374076632144</v>
      </c>
      <c r="Y85" s="4">
        <f t="shared" si="27"/>
        <v>162.7450782063144</v>
      </c>
    </row>
    <row r="86" spans="1:25" ht="12.75">
      <c r="A86" s="2" t="s">
        <v>149</v>
      </c>
      <c r="B86" t="s">
        <v>148</v>
      </c>
      <c r="C86" s="2">
        <v>37</v>
      </c>
      <c r="D86" s="2">
        <v>53</v>
      </c>
      <c r="E86" s="2" t="s">
        <v>9</v>
      </c>
      <c r="F86" s="2">
        <v>-26</v>
      </c>
      <c r="G86" s="2">
        <v>32.6</v>
      </c>
      <c r="H86" s="2">
        <v>-2</v>
      </c>
      <c r="I86" s="9">
        <f t="shared" si="14"/>
        <v>100.43286460287267</v>
      </c>
      <c r="J86" s="9">
        <f t="shared" si="15"/>
        <v>8491.762818163897</v>
      </c>
      <c r="L86" s="5">
        <f t="shared" si="16"/>
        <v>-0.45378559777777777</v>
      </c>
      <c r="M86" s="5">
        <f t="shared" si="17"/>
        <v>0.5689773264444444</v>
      </c>
      <c r="N86" s="5"/>
      <c r="O86" s="5">
        <f t="shared" si="18"/>
        <v>-0.5449246120956694</v>
      </c>
      <c r="P86" s="5">
        <f t="shared" si="19"/>
        <v>2.1470955292449805</v>
      </c>
      <c r="Q86" s="4">
        <f t="shared" si="20"/>
        <v>8491.762818163897</v>
      </c>
      <c r="R86" s="5"/>
      <c r="S86" s="5">
        <f t="shared" si="21"/>
        <v>0.6735875085107217</v>
      </c>
      <c r="T86" s="5">
        <f t="shared" si="22"/>
        <v>-0.12402588197866121</v>
      </c>
      <c r="U86" s="5">
        <f t="shared" si="23"/>
        <v>1.388708465371185</v>
      </c>
      <c r="V86" s="5">
        <f t="shared" si="24"/>
        <v>1.752884134628815</v>
      </c>
      <c r="W86" s="5">
        <f t="shared" si="25"/>
        <v>1.752884134628815</v>
      </c>
      <c r="X86" s="5">
        <f t="shared" si="26"/>
        <v>1.752884134628815</v>
      </c>
      <c r="Y86" s="4">
        <f t="shared" si="27"/>
        <v>100.43286460287267</v>
      </c>
    </row>
    <row r="87" spans="1:25" ht="12.75">
      <c r="A87" s="2" t="s">
        <v>151</v>
      </c>
      <c r="B87" t="s">
        <v>150</v>
      </c>
      <c r="C87" s="2">
        <v>12</v>
      </c>
      <c r="D87" s="2">
        <v>14</v>
      </c>
      <c r="E87" s="2" t="s">
        <v>34</v>
      </c>
      <c r="F87" s="2">
        <v>-33.5</v>
      </c>
      <c r="G87" s="2">
        <v>-70.8</v>
      </c>
      <c r="H87" s="2">
        <v>4</v>
      </c>
      <c r="I87" s="9">
        <f t="shared" si="14"/>
        <v>171.06365638062132</v>
      </c>
      <c r="J87" s="9">
        <f t="shared" si="15"/>
        <v>4788.453781397719</v>
      </c>
      <c r="L87" s="5">
        <f t="shared" si="16"/>
        <v>-0.5846852894444444</v>
      </c>
      <c r="M87" s="5">
        <f t="shared" si="17"/>
        <v>-1.2356930893333333</v>
      </c>
      <c r="N87" s="5"/>
      <c r="O87" s="5">
        <f t="shared" si="18"/>
        <v>0.35233237203848916</v>
      </c>
      <c r="P87" s="5">
        <f t="shared" si="19"/>
        <v>1.210734205157451</v>
      </c>
      <c r="Q87" s="4">
        <f t="shared" si="20"/>
        <v>4788.453781397719</v>
      </c>
      <c r="R87" s="5"/>
      <c r="S87" s="5">
        <f t="shared" si="21"/>
        <v>0.11874939210574097</v>
      </c>
      <c r="T87" s="5">
        <f t="shared" si="22"/>
        <v>-0.7551834589488606</v>
      </c>
      <c r="U87" s="5">
        <f t="shared" si="23"/>
        <v>0.15596861658720704</v>
      </c>
      <c r="V87" s="5">
        <f t="shared" si="24"/>
        <v>2.985623983412793</v>
      </c>
      <c r="W87" s="5">
        <f t="shared" si="25"/>
        <v>2.985623983412793</v>
      </c>
      <c r="X87" s="5">
        <f t="shared" si="26"/>
        <v>2.985623983412793</v>
      </c>
      <c r="Y87" s="4">
        <f t="shared" si="27"/>
        <v>171.06365638062132</v>
      </c>
    </row>
    <row r="88" spans="1:25" ht="12.75">
      <c r="A88" s="2" t="s">
        <v>152</v>
      </c>
      <c r="B88" t="s">
        <v>689</v>
      </c>
      <c r="C88" s="2">
        <v>12</v>
      </c>
      <c r="D88" s="2">
        <v>14</v>
      </c>
      <c r="E88" s="2" t="s">
        <v>34</v>
      </c>
      <c r="F88" s="2">
        <v>-26.3</v>
      </c>
      <c r="G88" s="2">
        <v>-80.1</v>
      </c>
      <c r="H88" s="2">
        <v>6</v>
      </c>
      <c r="I88" s="9">
        <f t="shared" si="14"/>
        <v>179.24536373220536</v>
      </c>
      <c r="J88" s="9">
        <f t="shared" si="15"/>
        <v>4247.55351085891</v>
      </c>
      <c r="L88" s="5">
        <f t="shared" si="16"/>
        <v>-0.45902158544444444</v>
      </c>
      <c r="M88" s="5">
        <f t="shared" si="17"/>
        <v>-1.3980087069999998</v>
      </c>
      <c r="N88" s="5"/>
      <c r="O88" s="5">
        <f t="shared" si="18"/>
        <v>0.47663748827828945</v>
      </c>
      <c r="P88" s="5">
        <f t="shared" si="19"/>
        <v>1.073970546361292</v>
      </c>
      <c r="Q88" s="4">
        <f t="shared" si="20"/>
        <v>4247.55351085891</v>
      </c>
      <c r="R88" s="5"/>
      <c r="S88" s="5">
        <f t="shared" si="21"/>
        <v>0.00945756435532908</v>
      </c>
      <c r="T88" s="5">
        <f t="shared" si="22"/>
        <v>-0.7180243256329524</v>
      </c>
      <c r="U88" s="5">
        <f t="shared" si="23"/>
        <v>0.01317088730330693</v>
      </c>
      <c r="V88" s="5">
        <f t="shared" si="24"/>
        <v>3.128421712696693</v>
      </c>
      <c r="W88" s="5">
        <f t="shared" si="25"/>
        <v>3.128421712696693</v>
      </c>
      <c r="X88" s="5">
        <f t="shared" si="26"/>
        <v>3.128421712696693</v>
      </c>
      <c r="Y88" s="4">
        <f t="shared" si="27"/>
        <v>179.24536373220536</v>
      </c>
    </row>
    <row r="89" spans="1:25" ht="12.75">
      <c r="A89" s="2" t="s">
        <v>153</v>
      </c>
      <c r="B89" t="s">
        <v>690</v>
      </c>
      <c r="C89" s="2">
        <v>12</v>
      </c>
      <c r="D89" s="2">
        <v>63</v>
      </c>
      <c r="E89" s="2" t="s">
        <v>34</v>
      </c>
      <c r="F89" s="2">
        <v>-27.1</v>
      </c>
      <c r="G89" s="2">
        <v>-109.4</v>
      </c>
      <c r="H89" s="2">
        <v>6</v>
      </c>
      <c r="I89" s="9">
        <f t="shared" si="14"/>
        <v>207.3402669736858</v>
      </c>
      <c r="J89" s="9">
        <f t="shared" si="15"/>
        <v>4688.391671962815</v>
      </c>
      <c r="L89" s="5">
        <f t="shared" si="16"/>
        <v>-0.4729842192222222</v>
      </c>
      <c r="M89" s="5">
        <f t="shared" si="17"/>
        <v>-1.9093901691111113</v>
      </c>
      <c r="N89" s="5"/>
      <c r="O89" s="5">
        <f t="shared" si="18"/>
        <v>0.37589486867376143</v>
      </c>
      <c r="P89" s="5">
        <f t="shared" si="19"/>
        <v>1.185434051065187</v>
      </c>
      <c r="Q89" s="4">
        <f t="shared" si="20"/>
        <v>4688.391671962815</v>
      </c>
      <c r="R89" s="5"/>
      <c r="S89" s="5">
        <f t="shared" si="21"/>
        <v>-0.34764171926179277</v>
      </c>
      <c r="T89" s="5">
        <f t="shared" si="22"/>
        <v>-0.6723836458079864</v>
      </c>
      <c r="U89" s="5">
        <f t="shared" si="23"/>
        <v>0.4771776689253097</v>
      </c>
      <c r="V89" s="5">
        <f t="shared" si="24"/>
        <v>2.6644149310746905</v>
      </c>
      <c r="W89" s="5">
        <f t="shared" si="25"/>
        <v>-2.6644149310746905</v>
      </c>
      <c r="X89" s="5">
        <f t="shared" si="26"/>
        <v>3.6187702689253096</v>
      </c>
      <c r="Y89" s="4">
        <f t="shared" si="27"/>
        <v>207.3402669736858</v>
      </c>
    </row>
    <row r="90" spans="1:25" ht="12.75">
      <c r="A90" s="2" t="s">
        <v>155</v>
      </c>
      <c r="B90" t="s">
        <v>154</v>
      </c>
      <c r="C90" s="2">
        <v>12</v>
      </c>
      <c r="D90" s="2">
        <v>14</v>
      </c>
      <c r="E90" s="2" t="s">
        <v>34</v>
      </c>
      <c r="F90" s="2">
        <v>-33.6</v>
      </c>
      <c r="G90" s="2">
        <v>-78.8</v>
      </c>
      <c r="H90" s="2">
        <v>6</v>
      </c>
      <c r="I90" s="9">
        <f t="shared" si="14"/>
        <v>178.1782746245127</v>
      </c>
      <c r="J90" s="9">
        <f t="shared" si="15"/>
        <v>4753.0101260780975</v>
      </c>
      <c r="L90" s="5">
        <f t="shared" si="16"/>
        <v>-0.5864306186666667</v>
      </c>
      <c r="M90" s="5">
        <f t="shared" si="17"/>
        <v>-1.375319427111111</v>
      </c>
      <c r="N90" s="5"/>
      <c r="O90" s="5">
        <f t="shared" si="18"/>
        <v>0.36070517311797173</v>
      </c>
      <c r="P90" s="5">
        <f t="shared" si="19"/>
        <v>1.2017724718275846</v>
      </c>
      <c r="Q90" s="4">
        <f t="shared" si="20"/>
        <v>4753.0101260780975</v>
      </c>
      <c r="R90" s="5"/>
      <c r="S90" s="5">
        <f t="shared" si="21"/>
        <v>0.024219115731839033</v>
      </c>
      <c r="T90" s="5">
        <f t="shared" si="22"/>
        <v>-0.7614679576043095</v>
      </c>
      <c r="U90" s="5">
        <f t="shared" si="23"/>
        <v>0.03179510532701734</v>
      </c>
      <c r="V90" s="5">
        <f t="shared" si="24"/>
        <v>3.109797494672983</v>
      </c>
      <c r="W90" s="5">
        <f t="shared" si="25"/>
        <v>3.109797494672983</v>
      </c>
      <c r="X90" s="5">
        <f t="shared" si="26"/>
        <v>3.109797494672983</v>
      </c>
      <c r="Y90" s="4">
        <f t="shared" si="27"/>
        <v>178.1782746245127</v>
      </c>
    </row>
    <row r="91" spans="1:25" ht="12.75">
      <c r="A91" s="2" t="s">
        <v>157</v>
      </c>
      <c r="B91" t="s">
        <v>156</v>
      </c>
      <c r="C91" s="2">
        <v>13</v>
      </c>
      <c r="D91" s="2">
        <v>74</v>
      </c>
      <c r="E91" s="2" t="s">
        <v>34</v>
      </c>
      <c r="F91" s="2">
        <v>-65</v>
      </c>
      <c r="G91" s="2">
        <v>-64</v>
      </c>
      <c r="H91" s="2">
        <v>-4</v>
      </c>
      <c r="I91" s="9">
        <f t="shared" si="14"/>
        <v>172.83289346796403</v>
      </c>
      <c r="J91" s="9">
        <f t="shared" si="15"/>
        <v>6978.230692936141</v>
      </c>
      <c r="L91" s="5">
        <f t="shared" si="16"/>
        <v>-1.1344639944444443</v>
      </c>
      <c r="M91" s="5">
        <f t="shared" si="17"/>
        <v>-1.1170107022222222</v>
      </c>
      <c r="N91" s="5"/>
      <c r="O91" s="5">
        <f t="shared" si="18"/>
        <v>-0.1924036026691187</v>
      </c>
      <c r="P91" s="5">
        <f t="shared" si="19"/>
        <v>1.7644072548511103</v>
      </c>
      <c r="Q91" s="4">
        <f t="shared" si="20"/>
        <v>6978.230692936141</v>
      </c>
      <c r="R91" s="5"/>
      <c r="S91" s="5">
        <f t="shared" si="21"/>
        <v>0.10000815956417597</v>
      </c>
      <c r="T91" s="5">
        <f t="shared" si="22"/>
        <v>-0.7953178203384533</v>
      </c>
      <c r="U91" s="5">
        <f t="shared" si="23"/>
        <v>0.12508960469142177</v>
      </c>
      <c r="V91" s="5">
        <f t="shared" si="24"/>
        <v>3.0165029953085782</v>
      </c>
      <c r="W91" s="5">
        <f t="shared" si="25"/>
        <v>3.0165029953085782</v>
      </c>
      <c r="X91" s="5">
        <f t="shared" si="26"/>
        <v>3.0165029953085782</v>
      </c>
      <c r="Y91" s="4">
        <f t="shared" si="27"/>
        <v>172.83289346796403</v>
      </c>
    </row>
    <row r="92" spans="1:25" ht="12.75">
      <c r="A92" s="2" t="s">
        <v>159</v>
      </c>
      <c r="B92" t="s">
        <v>158</v>
      </c>
      <c r="C92" s="2">
        <v>8</v>
      </c>
      <c r="D92" s="2">
        <v>11</v>
      </c>
      <c r="E92" s="2" t="s">
        <v>44</v>
      </c>
      <c r="F92" s="2">
        <v>23.1</v>
      </c>
      <c r="G92" s="2">
        <v>-82.4</v>
      </c>
      <c r="H92" s="2">
        <v>5</v>
      </c>
      <c r="I92" s="9">
        <f t="shared" si="14"/>
        <v>186.80213044496895</v>
      </c>
      <c r="J92" s="9">
        <f t="shared" si="15"/>
        <v>842.5321920157544</v>
      </c>
      <c r="L92" s="5">
        <f t="shared" si="16"/>
        <v>0.40317105033333334</v>
      </c>
      <c r="M92" s="5">
        <f t="shared" si="17"/>
        <v>-1.4381512791111113</v>
      </c>
      <c r="N92" s="5"/>
      <c r="O92" s="5">
        <f t="shared" si="18"/>
        <v>0.9773948705349047</v>
      </c>
      <c r="P92" s="5">
        <f t="shared" si="19"/>
        <v>0.2130296313567015</v>
      </c>
      <c r="Q92" s="4">
        <f t="shared" si="20"/>
        <v>842.5321920157544</v>
      </c>
      <c r="R92" s="5"/>
      <c r="S92" s="5">
        <f t="shared" si="21"/>
        <v>-0.02045457371127981</v>
      </c>
      <c r="T92" s="5">
        <f t="shared" si="22"/>
        <v>-0.17148297746073604</v>
      </c>
      <c r="U92" s="5">
        <f t="shared" si="23"/>
        <v>0.11871957038971781</v>
      </c>
      <c r="V92" s="5">
        <f t="shared" si="24"/>
        <v>3.0228730296102824</v>
      </c>
      <c r="W92" s="5">
        <f t="shared" si="25"/>
        <v>-3.0228730296102824</v>
      </c>
      <c r="X92" s="5">
        <f t="shared" si="26"/>
        <v>3.2603121703897178</v>
      </c>
      <c r="Y92" s="4">
        <f t="shared" si="27"/>
        <v>186.80213044496895</v>
      </c>
    </row>
    <row r="93" spans="1:25" ht="12.75">
      <c r="A93" s="2" t="s">
        <v>161</v>
      </c>
      <c r="B93" t="s">
        <v>160</v>
      </c>
      <c r="C93" s="2">
        <v>33</v>
      </c>
      <c r="D93" s="2">
        <v>37</v>
      </c>
      <c r="E93" s="2" t="s">
        <v>9</v>
      </c>
      <c r="F93" s="2">
        <v>33.6</v>
      </c>
      <c r="G93" s="2">
        <v>-7.5</v>
      </c>
      <c r="H93" s="2">
        <v>0</v>
      </c>
      <c r="I93" s="9">
        <f t="shared" si="14"/>
        <v>68.50244125087814</v>
      </c>
      <c r="J93" s="9">
        <f t="shared" si="15"/>
        <v>4076.113282928485</v>
      </c>
      <c r="L93" s="5">
        <f t="shared" si="16"/>
        <v>0.5864306186666667</v>
      </c>
      <c r="M93" s="5">
        <f t="shared" si="17"/>
        <v>-0.13089969166666665</v>
      </c>
      <c r="N93" s="5"/>
      <c r="O93" s="5">
        <f t="shared" si="18"/>
        <v>0.5142847957295548</v>
      </c>
      <c r="P93" s="5">
        <f t="shared" si="19"/>
        <v>1.0306228275419684</v>
      </c>
      <c r="Q93" s="4">
        <f t="shared" si="20"/>
        <v>4076.113282928485</v>
      </c>
      <c r="R93" s="5"/>
      <c r="S93" s="5">
        <f t="shared" si="21"/>
        <v>0.6518060611515047</v>
      </c>
      <c r="T93" s="5">
        <f t="shared" si="22"/>
        <v>0.256721170120349</v>
      </c>
      <c r="U93" s="5">
        <f t="shared" si="23"/>
        <v>1.195593125087186</v>
      </c>
      <c r="V93" s="5">
        <f t="shared" si="24"/>
        <v>1.195593125087186</v>
      </c>
      <c r="W93" s="5">
        <f t="shared" si="25"/>
        <v>1.195593125087186</v>
      </c>
      <c r="X93" s="5">
        <f t="shared" si="26"/>
        <v>1.195593125087186</v>
      </c>
      <c r="Y93" s="4">
        <f t="shared" si="27"/>
        <v>68.50244125087814</v>
      </c>
    </row>
    <row r="94" spans="1:25" ht="12.75">
      <c r="A94" s="2" t="s">
        <v>163</v>
      </c>
      <c r="B94" t="s">
        <v>162</v>
      </c>
      <c r="C94" s="2">
        <v>10</v>
      </c>
      <c r="D94" s="2">
        <v>12</v>
      </c>
      <c r="E94" s="2" t="s">
        <v>34</v>
      </c>
      <c r="F94" s="2">
        <v>-16.5</v>
      </c>
      <c r="G94" s="2">
        <v>-68.4</v>
      </c>
      <c r="H94" s="2">
        <v>4</v>
      </c>
      <c r="I94" s="9">
        <f t="shared" si="14"/>
        <v>165.02364065064137</v>
      </c>
      <c r="J94" s="9">
        <f t="shared" si="15"/>
        <v>3662.6051859649965</v>
      </c>
      <c r="L94" s="5">
        <f t="shared" si="16"/>
        <v>-0.2879793216666667</v>
      </c>
      <c r="M94" s="5">
        <f t="shared" si="17"/>
        <v>-1.193805188</v>
      </c>
      <c r="N94" s="5"/>
      <c r="O94" s="5">
        <f t="shared" si="18"/>
        <v>0.6009800600924411</v>
      </c>
      <c r="P94" s="5">
        <f t="shared" si="19"/>
        <v>0.9260695792579005</v>
      </c>
      <c r="Q94" s="4">
        <f t="shared" si="20"/>
        <v>3662.6051859649965</v>
      </c>
      <c r="R94" s="5"/>
      <c r="S94" s="5">
        <f t="shared" si="21"/>
        <v>0.16871579849735976</v>
      </c>
      <c r="T94" s="5">
        <f t="shared" si="22"/>
        <v>-0.6306967483225545</v>
      </c>
      <c r="U94" s="5">
        <f t="shared" si="23"/>
        <v>0.2613867761493658</v>
      </c>
      <c r="V94" s="5">
        <f t="shared" si="24"/>
        <v>2.880205823850634</v>
      </c>
      <c r="W94" s="5">
        <f t="shared" si="25"/>
        <v>2.880205823850634</v>
      </c>
      <c r="X94" s="5">
        <f t="shared" si="26"/>
        <v>2.880205823850634</v>
      </c>
      <c r="Y94" s="4">
        <f t="shared" si="27"/>
        <v>165.02364065064137</v>
      </c>
    </row>
    <row r="95" spans="1:25" ht="12.75">
      <c r="A95" s="2" t="s">
        <v>165</v>
      </c>
      <c r="B95" t="s">
        <v>164</v>
      </c>
      <c r="C95" s="2">
        <v>14</v>
      </c>
      <c r="D95" s="2">
        <v>37</v>
      </c>
      <c r="E95" s="2" t="s">
        <v>1</v>
      </c>
      <c r="F95" s="2">
        <v>38.7</v>
      </c>
      <c r="G95" s="2">
        <v>-9.2</v>
      </c>
      <c r="H95" s="2">
        <v>0</v>
      </c>
      <c r="I95" s="9">
        <f t="shared" si="14"/>
        <v>63.52371836464855</v>
      </c>
      <c r="J95" s="9">
        <f t="shared" si="15"/>
        <v>3854.6437387864853</v>
      </c>
      <c r="L95" s="5">
        <f t="shared" si="16"/>
        <v>0.6754424090000001</v>
      </c>
      <c r="M95" s="5">
        <f t="shared" si="17"/>
        <v>-0.16057028844444443</v>
      </c>
      <c r="N95" s="5"/>
      <c r="O95" s="5">
        <f t="shared" si="18"/>
        <v>0.5614780123391403</v>
      </c>
      <c r="P95" s="5">
        <f t="shared" si="19"/>
        <v>0.9746254712481631</v>
      </c>
      <c r="Q95" s="4">
        <f t="shared" si="20"/>
        <v>3854.6437387864853</v>
      </c>
      <c r="R95" s="5"/>
      <c r="S95" s="5">
        <f t="shared" si="21"/>
        <v>0.6050384431308723</v>
      </c>
      <c r="T95" s="5">
        <f t="shared" si="22"/>
        <v>0.30134839362521787</v>
      </c>
      <c r="U95" s="5">
        <f t="shared" si="23"/>
        <v>1.1086980196603555</v>
      </c>
      <c r="V95" s="5">
        <f t="shared" si="24"/>
        <v>1.1086980196603555</v>
      </c>
      <c r="W95" s="5">
        <f t="shared" si="25"/>
        <v>1.1086980196603555</v>
      </c>
      <c r="X95" s="5">
        <f t="shared" si="26"/>
        <v>1.1086980196603555</v>
      </c>
      <c r="Y95" s="4">
        <f t="shared" si="27"/>
        <v>63.52371836464855</v>
      </c>
    </row>
    <row r="96" spans="1:25" ht="12.75">
      <c r="A96" s="2" t="s">
        <v>167</v>
      </c>
      <c r="B96" t="s">
        <v>166</v>
      </c>
      <c r="C96" s="2">
        <v>33</v>
      </c>
      <c r="D96" s="2">
        <v>36</v>
      </c>
      <c r="E96" s="2" t="s">
        <v>9</v>
      </c>
      <c r="F96" s="2">
        <v>32.6</v>
      </c>
      <c r="G96" s="2">
        <v>-16.9</v>
      </c>
      <c r="H96" s="2">
        <v>0</v>
      </c>
      <c r="I96" s="9">
        <f t="shared" si="14"/>
        <v>73.3317227494403</v>
      </c>
      <c r="J96" s="9">
        <f t="shared" si="15"/>
        <v>3602.2408551437875</v>
      </c>
      <c r="L96" s="5">
        <f t="shared" si="16"/>
        <v>0.5689773264444444</v>
      </c>
      <c r="M96" s="5">
        <f t="shared" si="17"/>
        <v>-0.29496063855555554</v>
      </c>
      <c r="N96" s="5"/>
      <c r="O96" s="5">
        <f t="shared" si="18"/>
        <v>0.6131085859505423</v>
      </c>
      <c r="P96" s="5">
        <f t="shared" si="19"/>
        <v>0.9108067901754203</v>
      </c>
      <c r="Q96" s="4">
        <f t="shared" si="20"/>
        <v>3602.2408551437875</v>
      </c>
      <c r="R96" s="5"/>
      <c r="S96" s="5">
        <f t="shared" si="21"/>
        <v>0.6181900654330362</v>
      </c>
      <c r="T96" s="5">
        <f t="shared" si="22"/>
        <v>0.1850929060485318</v>
      </c>
      <c r="U96" s="5">
        <f t="shared" si="23"/>
        <v>1.2798799863049628</v>
      </c>
      <c r="V96" s="5">
        <f t="shared" si="24"/>
        <v>1.2798799863049628</v>
      </c>
      <c r="W96" s="5">
        <f t="shared" si="25"/>
        <v>1.2798799863049628</v>
      </c>
      <c r="X96" s="5">
        <f t="shared" si="26"/>
        <v>1.2798799863049628</v>
      </c>
      <c r="Y96" s="4">
        <f t="shared" si="27"/>
        <v>73.3317227494403</v>
      </c>
    </row>
    <row r="97" spans="1:25" ht="12.75">
      <c r="A97" s="2" t="s">
        <v>169</v>
      </c>
      <c r="B97" t="s">
        <v>168</v>
      </c>
      <c r="C97" s="2">
        <v>14</v>
      </c>
      <c r="D97" s="2">
        <v>36</v>
      </c>
      <c r="E97" s="2" t="s">
        <v>1</v>
      </c>
      <c r="F97" s="2">
        <v>37.7</v>
      </c>
      <c r="G97" s="2">
        <v>-25.7</v>
      </c>
      <c r="H97" s="2">
        <v>1</v>
      </c>
      <c r="I97" s="9">
        <f t="shared" si="14"/>
        <v>69.81807158862213</v>
      </c>
      <c r="J97" s="9">
        <f t="shared" si="15"/>
        <v>3021.0378463509646</v>
      </c>
      <c r="L97" s="5">
        <f t="shared" si="16"/>
        <v>0.6579891167777778</v>
      </c>
      <c r="M97" s="5">
        <f t="shared" si="17"/>
        <v>-0.4485496101111111</v>
      </c>
      <c r="N97" s="5"/>
      <c r="O97" s="5">
        <f t="shared" si="18"/>
        <v>0.7221763571040174</v>
      </c>
      <c r="P97" s="5">
        <f t="shared" si="19"/>
        <v>0.7638528056513185</v>
      </c>
      <c r="Q97" s="4">
        <f t="shared" si="20"/>
        <v>3021.0378463509646</v>
      </c>
      <c r="R97" s="5"/>
      <c r="S97" s="5">
        <f t="shared" si="21"/>
        <v>0.5303265974711515</v>
      </c>
      <c r="T97" s="5">
        <f t="shared" si="22"/>
        <v>0.1949323168248167</v>
      </c>
      <c r="U97" s="5">
        <f t="shared" si="23"/>
        <v>1.218555205828253</v>
      </c>
      <c r="V97" s="5">
        <f t="shared" si="24"/>
        <v>1.218555205828253</v>
      </c>
      <c r="W97" s="5">
        <f t="shared" si="25"/>
        <v>1.218555205828253</v>
      </c>
      <c r="X97" s="5">
        <f t="shared" si="26"/>
        <v>1.218555205828253</v>
      </c>
      <c r="Y97" s="4">
        <f t="shared" si="27"/>
        <v>69.81807158862213</v>
      </c>
    </row>
    <row r="98" spans="1:25" ht="12.75">
      <c r="A98" s="2" t="s">
        <v>171</v>
      </c>
      <c r="B98" t="s">
        <v>170</v>
      </c>
      <c r="C98" s="2">
        <v>13</v>
      </c>
      <c r="D98" s="2">
        <v>14</v>
      </c>
      <c r="E98" s="2" t="s">
        <v>34</v>
      </c>
      <c r="F98" s="2">
        <v>-34.9</v>
      </c>
      <c r="G98" s="2">
        <v>-56.2</v>
      </c>
      <c r="H98" s="2">
        <v>3</v>
      </c>
      <c r="I98" s="9">
        <f t="shared" si="14"/>
        <v>159.14151286851123</v>
      </c>
      <c r="J98" s="9">
        <f t="shared" si="15"/>
        <v>5094.680743591441</v>
      </c>
      <c r="L98" s="5">
        <f t="shared" si="16"/>
        <v>-0.6091198985555555</v>
      </c>
      <c r="M98" s="5">
        <f t="shared" si="17"/>
        <v>-0.980875022888889</v>
      </c>
      <c r="N98" s="5"/>
      <c r="O98" s="5">
        <f t="shared" si="18"/>
        <v>0.2788864126629681</v>
      </c>
      <c r="P98" s="5">
        <f t="shared" si="19"/>
        <v>1.2881620084934111</v>
      </c>
      <c r="Q98" s="4">
        <f t="shared" si="20"/>
        <v>5094.680743591441</v>
      </c>
      <c r="R98" s="5"/>
      <c r="S98" s="5">
        <f t="shared" si="21"/>
        <v>0.2793063781561814</v>
      </c>
      <c r="T98" s="5">
        <f t="shared" si="22"/>
        <v>-0.7330243045360041</v>
      </c>
      <c r="U98" s="5">
        <f t="shared" si="23"/>
        <v>0.3640492712193355</v>
      </c>
      <c r="V98" s="5">
        <f t="shared" si="24"/>
        <v>2.7775433287806646</v>
      </c>
      <c r="W98" s="5">
        <f t="shared" si="25"/>
        <v>2.7775433287806646</v>
      </c>
      <c r="X98" s="5">
        <f t="shared" si="26"/>
        <v>2.7775433287806646</v>
      </c>
      <c r="Y98" s="4">
        <f t="shared" si="27"/>
        <v>159.14151286851123</v>
      </c>
    </row>
    <row r="99" spans="1:25" ht="12.75">
      <c r="A99" s="2" t="s">
        <v>172</v>
      </c>
      <c r="B99" t="s">
        <v>691</v>
      </c>
      <c r="C99" s="2">
        <v>5</v>
      </c>
      <c r="D99" s="2">
        <v>9</v>
      </c>
      <c r="E99" s="2" t="s">
        <v>44</v>
      </c>
      <c r="F99" s="2">
        <v>43.8</v>
      </c>
      <c r="G99" s="2">
        <v>-60</v>
      </c>
      <c r="H99" s="2">
        <v>4</v>
      </c>
      <c r="I99" s="9">
        <f t="shared" si="14"/>
        <v>55.53315549008728</v>
      </c>
      <c r="J99" s="9">
        <f t="shared" si="15"/>
        <v>1252.6063231319592</v>
      </c>
      <c r="L99" s="5">
        <f t="shared" si="16"/>
        <v>0.7644541993333333</v>
      </c>
      <c r="M99" s="5">
        <f t="shared" si="17"/>
        <v>-1.0471975333333332</v>
      </c>
      <c r="N99" s="5"/>
      <c r="O99" s="5">
        <f t="shared" si="18"/>
        <v>0.9502637639420504</v>
      </c>
      <c r="P99" s="5">
        <f t="shared" si="19"/>
        <v>0.31671462026092523</v>
      </c>
      <c r="Q99" s="4">
        <f t="shared" si="20"/>
        <v>1252.6063231319592</v>
      </c>
      <c r="R99" s="5"/>
      <c r="S99" s="5">
        <f t="shared" si="21"/>
        <v>0.20974327149198516</v>
      </c>
      <c r="T99" s="5">
        <f t="shared" si="22"/>
        <v>0.14397392916555318</v>
      </c>
      <c r="U99" s="5">
        <f t="shared" si="23"/>
        <v>0.9692363907905978</v>
      </c>
      <c r="V99" s="5">
        <f t="shared" si="24"/>
        <v>0.9692363907905978</v>
      </c>
      <c r="W99" s="5">
        <f t="shared" si="25"/>
        <v>0.9692363907905978</v>
      </c>
      <c r="X99" s="5">
        <f t="shared" si="26"/>
        <v>0.9692363907905978</v>
      </c>
      <c r="Y99" s="4">
        <f t="shared" si="27"/>
        <v>55.53315549008728</v>
      </c>
    </row>
    <row r="100" spans="1:25" ht="12.75">
      <c r="A100" s="2" t="s">
        <v>173</v>
      </c>
      <c r="B100" t="s">
        <v>692</v>
      </c>
      <c r="C100" s="2">
        <v>5</v>
      </c>
      <c r="D100" s="2">
        <v>9</v>
      </c>
      <c r="E100" s="2" t="s">
        <v>44</v>
      </c>
      <c r="F100" s="2">
        <v>47.2</v>
      </c>
      <c r="G100" s="2">
        <v>-60.1</v>
      </c>
      <c r="H100" s="2">
        <v>4</v>
      </c>
      <c r="I100" s="9">
        <f t="shared" si="14"/>
        <v>45.94521053379893</v>
      </c>
      <c r="J100" s="9">
        <f t="shared" si="15"/>
        <v>1350.1894355136785</v>
      </c>
      <c r="L100" s="5">
        <f t="shared" si="16"/>
        <v>0.8237953928888889</v>
      </c>
      <c r="M100" s="5">
        <f t="shared" si="17"/>
        <v>-1.0489428625555555</v>
      </c>
      <c r="N100" s="5"/>
      <c r="O100" s="5">
        <f t="shared" si="18"/>
        <v>0.9422908863089422</v>
      </c>
      <c r="P100" s="5">
        <f t="shared" si="19"/>
        <v>0.3413879735812082</v>
      </c>
      <c r="Q100" s="4">
        <f t="shared" si="20"/>
        <v>1350.1894355136785</v>
      </c>
      <c r="R100" s="5"/>
      <c r="S100" s="5">
        <f t="shared" si="21"/>
        <v>0.1965398265593451</v>
      </c>
      <c r="T100" s="5">
        <f t="shared" si="22"/>
        <v>0.1901598545283213</v>
      </c>
      <c r="U100" s="5">
        <f t="shared" si="23"/>
        <v>0.8018951856579154</v>
      </c>
      <c r="V100" s="5">
        <f t="shared" si="24"/>
        <v>0.8018951856579154</v>
      </c>
      <c r="W100" s="5">
        <f t="shared" si="25"/>
        <v>0.8018951856579154</v>
      </c>
      <c r="X100" s="5">
        <f t="shared" si="26"/>
        <v>0.8018951856579154</v>
      </c>
      <c r="Y100" s="4">
        <f t="shared" si="27"/>
        <v>45.94521053379893</v>
      </c>
    </row>
    <row r="101" spans="1:25" ht="12.75">
      <c r="A101" s="2" t="s">
        <v>175</v>
      </c>
      <c r="B101" t="s">
        <v>174</v>
      </c>
      <c r="C101" s="2">
        <v>36</v>
      </c>
      <c r="D101" s="2">
        <v>52</v>
      </c>
      <c r="E101" s="2" t="s">
        <v>9</v>
      </c>
      <c r="F101" s="2">
        <v>-8.8</v>
      </c>
      <c r="G101" s="2">
        <v>13.2</v>
      </c>
      <c r="H101" s="2">
        <v>-1</v>
      </c>
      <c r="I101" s="9">
        <f t="shared" si="14"/>
        <v>94.9168369238746</v>
      </c>
      <c r="J101" s="9">
        <f t="shared" si="15"/>
        <v>6788.494546614642</v>
      </c>
      <c r="L101" s="5">
        <f t="shared" si="16"/>
        <v>-0.15358897155555556</v>
      </c>
      <c r="M101" s="5">
        <f t="shared" si="17"/>
        <v>0.23038345733333332</v>
      </c>
      <c r="N101" s="5"/>
      <c r="O101" s="5">
        <f t="shared" si="18"/>
        <v>-0.1451229005239013</v>
      </c>
      <c r="P101" s="5">
        <f t="shared" si="19"/>
        <v>1.7164335136825897</v>
      </c>
      <c r="Q101" s="4">
        <f t="shared" si="20"/>
        <v>6788.494546614642</v>
      </c>
      <c r="R101" s="5"/>
      <c r="S101" s="5">
        <f t="shared" si="21"/>
        <v>0.8052215381876764</v>
      </c>
      <c r="T101" s="5">
        <f t="shared" si="22"/>
        <v>-0.06927022501627242</v>
      </c>
      <c r="U101" s="5">
        <f t="shared" si="23"/>
        <v>1.4849813083586045</v>
      </c>
      <c r="V101" s="5">
        <f t="shared" si="24"/>
        <v>1.6566112916413955</v>
      </c>
      <c r="W101" s="5">
        <f t="shared" si="25"/>
        <v>1.6566112916413955</v>
      </c>
      <c r="X101" s="5">
        <f t="shared" si="26"/>
        <v>1.6566112916413955</v>
      </c>
      <c r="Y101" s="4">
        <f t="shared" si="27"/>
        <v>94.9168369238746</v>
      </c>
    </row>
    <row r="102" spans="1:25" ht="12.75">
      <c r="A102" s="2" t="s">
        <v>177</v>
      </c>
      <c r="B102" t="s">
        <v>176</v>
      </c>
      <c r="C102" s="2">
        <v>35</v>
      </c>
      <c r="D102" s="2">
        <v>46</v>
      </c>
      <c r="E102" s="2" t="s">
        <v>9</v>
      </c>
      <c r="F102" s="2">
        <v>14.9</v>
      </c>
      <c r="G102" s="2">
        <v>-23.5</v>
      </c>
      <c r="H102" s="2">
        <v>1</v>
      </c>
      <c r="I102" s="9">
        <f t="shared" si="14"/>
        <v>96.36814997221526</v>
      </c>
      <c r="J102" s="9">
        <f t="shared" si="15"/>
        <v>3792.939351366119</v>
      </c>
      <c r="L102" s="5">
        <f t="shared" si="16"/>
        <v>0.2600540541111111</v>
      </c>
      <c r="M102" s="5">
        <f t="shared" si="17"/>
        <v>-0.4101523672222222</v>
      </c>
      <c r="N102" s="5"/>
      <c r="O102" s="5">
        <f t="shared" si="18"/>
        <v>0.5743193614550216</v>
      </c>
      <c r="P102" s="5">
        <f t="shared" si="19"/>
        <v>0.9590238562240503</v>
      </c>
      <c r="Q102" s="4">
        <f t="shared" si="20"/>
        <v>3792.939351366119</v>
      </c>
      <c r="R102" s="5"/>
      <c r="S102" s="5">
        <f t="shared" si="21"/>
        <v>0.6645672378767934</v>
      </c>
      <c r="T102" s="5">
        <f t="shared" si="22"/>
        <v>-0.07416912658852254</v>
      </c>
      <c r="U102" s="5">
        <f t="shared" si="23"/>
        <v>1.4596511176199907</v>
      </c>
      <c r="V102" s="5">
        <f t="shared" si="24"/>
        <v>1.6819414823800094</v>
      </c>
      <c r="W102" s="5">
        <f t="shared" si="25"/>
        <v>1.6819414823800094</v>
      </c>
      <c r="X102" s="5">
        <f t="shared" si="26"/>
        <v>1.6819414823800094</v>
      </c>
      <c r="Y102" s="4">
        <f t="shared" si="27"/>
        <v>96.36814997221526</v>
      </c>
    </row>
    <row r="103" spans="1:25" ht="12.75">
      <c r="A103" s="2" t="s">
        <v>179</v>
      </c>
      <c r="B103" t="s">
        <v>178</v>
      </c>
      <c r="C103" s="2">
        <v>39</v>
      </c>
      <c r="D103" s="2">
        <v>53</v>
      </c>
      <c r="E103" s="2" t="s">
        <v>9</v>
      </c>
      <c r="F103" s="2">
        <v>-11.8</v>
      </c>
      <c r="G103" s="2">
        <v>43.7</v>
      </c>
      <c r="H103" s="2">
        <v>-3</v>
      </c>
      <c r="I103" s="9">
        <f t="shared" si="14"/>
        <v>79.24789155644464</v>
      </c>
      <c r="J103" s="9">
        <f t="shared" si="15"/>
        <v>8617.554494948165</v>
      </c>
      <c r="L103" s="5">
        <f t="shared" si="16"/>
        <v>-0.20594884822222223</v>
      </c>
      <c r="M103" s="5">
        <f t="shared" si="17"/>
        <v>0.7627088701111111</v>
      </c>
      <c r="N103" s="5"/>
      <c r="O103" s="5">
        <f t="shared" si="18"/>
        <v>-0.5713131470423829</v>
      </c>
      <c r="P103" s="5">
        <f t="shared" si="19"/>
        <v>2.1789012629451743</v>
      </c>
      <c r="Q103" s="4">
        <f t="shared" si="20"/>
        <v>8617.554494948165</v>
      </c>
      <c r="R103" s="5"/>
      <c r="S103" s="5">
        <f t="shared" si="21"/>
        <v>0.6586392808031549</v>
      </c>
      <c r="T103" s="5">
        <f t="shared" si="22"/>
        <v>0.12507170195290396</v>
      </c>
      <c r="U103" s="5">
        <f t="shared" si="23"/>
        <v>1.3831366093296056</v>
      </c>
      <c r="V103" s="5">
        <f t="shared" si="24"/>
        <v>1.3831366093296056</v>
      </c>
      <c r="W103" s="5">
        <f t="shared" si="25"/>
        <v>1.3831366093296056</v>
      </c>
      <c r="X103" s="5">
        <f t="shared" si="26"/>
        <v>1.3831366093296056</v>
      </c>
      <c r="Y103" s="4">
        <f t="shared" si="27"/>
        <v>79.24789155644464</v>
      </c>
    </row>
    <row r="104" spans="1:25" ht="12.75">
      <c r="A104" s="2" t="s">
        <v>181</v>
      </c>
      <c r="B104" t="s">
        <v>180</v>
      </c>
      <c r="C104" s="2">
        <v>14</v>
      </c>
      <c r="D104" s="2">
        <v>28</v>
      </c>
      <c r="E104" s="2" t="s">
        <v>1</v>
      </c>
      <c r="F104" s="2">
        <v>51</v>
      </c>
      <c r="G104" s="2">
        <v>10</v>
      </c>
      <c r="H104" s="2">
        <v>-1</v>
      </c>
      <c r="I104" s="9">
        <f t="shared" si="14"/>
        <v>44.50912619773483</v>
      </c>
      <c r="J104" s="9">
        <f t="shared" si="15"/>
        <v>4407.222187234321</v>
      </c>
      <c r="L104" s="5">
        <f t="shared" si="16"/>
        <v>0.8901179033333333</v>
      </c>
      <c r="M104" s="5">
        <f t="shared" si="17"/>
        <v>0.17453292222222222</v>
      </c>
      <c r="N104" s="5"/>
      <c r="O104" s="5">
        <f t="shared" si="18"/>
        <v>0.4407683096317972</v>
      </c>
      <c r="P104" s="5">
        <f t="shared" si="19"/>
        <v>1.114341893106023</v>
      </c>
      <c r="Q104" s="4">
        <f t="shared" si="20"/>
        <v>4407.222187234321</v>
      </c>
      <c r="R104" s="5"/>
      <c r="S104" s="5">
        <f t="shared" si="21"/>
        <v>0.5140007050178573</v>
      </c>
      <c r="T104" s="5">
        <f t="shared" si="22"/>
        <v>0.5228843075029879</v>
      </c>
      <c r="U104" s="5">
        <f t="shared" si="23"/>
        <v>0.7768307860848327</v>
      </c>
      <c r="V104" s="5">
        <f t="shared" si="24"/>
        <v>0.7768307860848327</v>
      </c>
      <c r="W104" s="5">
        <f t="shared" si="25"/>
        <v>0.7768307860848327</v>
      </c>
      <c r="X104" s="5">
        <f t="shared" si="26"/>
        <v>0.7768307860848327</v>
      </c>
      <c r="Y104" s="4">
        <f t="shared" si="27"/>
        <v>44.50912619773483</v>
      </c>
    </row>
    <row r="105" spans="1:25" ht="12.75">
      <c r="A105" s="2" t="s">
        <v>183</v>
      </c>
      <c r="B105" t="s">
        <v>182</v>
      </c>
      <c r="C105" s="2">
        <v>27</v>
      </c>
      <c r="D105" s="2">
        <v>50</v>
      </c>
      <c r="E105" s="2" t="s">
        <v>18</v>
      </c>
      <c r="F105" s="2">
        <v>14.6</v>
      </c>
      <c r="G105" s="2">
        <v>121</v>
      </c>
      <c r="H105" s="2">
        <v>-8</v>
      </c>
      <c r="I105" s="9">
        <f t="shared" si="14"/>
        <v>333.56363481082724</v>
      </c>
      <c r="J105" s="9">
        <f t="shared" si="15"/>
        <v>8700.128922439484</v>
      </c>
      <c r="L105" s="5">
        <f t="shared" si="16"/>
        <v>0.25481806644444444</v>
      </c>
      <c r="M105" s="5">
        <f t="shared" si="17"/>
        <v>2.111848358888889</v>
      </c>
      <c r="N105" s="5"/>
      <c r="O105" s="5">
        <f t="shared" si="18"/>
        <v>-0.5883230339374955</v>
      </c>
      <c r="P105" s="5">
        <f t="shared" si="19"/>
        <v>2.1997797528291994</v>
      </c>
      <c r="Q105" s="4">
        <f t="shared" si="20"/>
        <v>8700.128922439484</v>
      </c>
      <c r="R105" s="5"/>
      <c r="S105" s="5">
        <f t="shared" si="21"/>
        <v>-0.29406607865810247</v>
      </c>
      <c r="T105" s="5">
        <f t="shared" si="22"/>
        <v>0.5914494291865147</v>
      </c>
      <c r="U105" s="5">
        <f t="shared" si="23"/>
        <v>0.4614016069400156</v>
      </c>
      <c r="V105" s="5">
        <f t="shared" si="24"/>
        <v>0.4614016069400156</v>
      </c>
      <c r="W105" s="5">
        <f t="shared" si="25"/>
        <v>-0.4614016069400156</v>
      </c>
      <c r="X105" s="5">
        <f t="shared" si="26"/>
        <v>5.821783593059984</v>
      </c>
      <c r="Y105" s="4">
        <f t="shared" si="27"/>
        <v>333.56363481082724</v>
      </c>
    </row>
    <row r="106" spans="1:25" ht="12.75">
      <c r="A106" s="2" t="s">
        <v>185</v>
      </c>
      <c r="B106" t="s">
        <v>184</v>
      </c>
      <c r="C106" s="2">
        <v>37</v>
      </c>
      <c r="D106" s="2">
        <v>48</v>
      </c>
      <c r="E106" s="2" t="s">
        <v>9</v>
      </c>
      <c r="F106" s="2">
        <v>15.3</v>
      </c>
      <c r="G106" s="2">
        <v>38.9</v>
      </c>
      <c r="H106" s="2">
        <v>-3</v>
      </c>
      <c r="I106" s="9">
        <f t="shared" si="14"/>
        <v>59.59003804933727</v>
      </c>
      <c r="J106" s="9">
        <f t="shared" si="15"/>
        <v>7165.466710139558</v>
      </c>
      <c r="L106" s="5">
        <f t="shared" si="16"/>
        <v>0.267035371</v>
      </c>
      <c r="M106" s="5">
        <f t="shared" si="17"/>
        <v>0.6789330674444444</v>
      </c>
      <c r="N106" s="5"/>
      <c r="O106" s="5">
        <f t="shared" si="18"/>
        <v>-0.23862774247440066</v>
      </c>
      <c r="P106" s="5">
        <f t="shared" si="19"/>
        <v>1.8117488521212537</v>
      </c>
      <c r="Q106" s="4">
        <f t="shared" si="20"/>
        <v>7165.466710139558</v>
      </c>
      <c r="R106" s="5"/>
      <c r="S106" s="5">
        <f t="shared" si="21"/>
        <v>0.6841150970876093</v>
      </c>
      <c r="T106" s="5">
        <f t="shared" si="22"/>
        <v>0.40152786529167345</v>
      </c>
      <c r="U106" s="5">
        <f t="shared" si="23"/>
        <v>1.0400423476084244</v>
      </c>
      <c r="V106" s="5">
        <f t="shared" si="24"/>
        <v>1.0400423476084244</v>
      </c>
      <c r="W106" s="5">
        <f t="shared" si="25"/>
        <v>1.0400423476084244</v>
      </c>
      <c r="X106" s="5">
        <f t="shared" si="26"/>
        <v>1.0400423476084244</v>
      </c>
      <c r="Y106" s="4">
        <f t="shared" si="27"/>
        <v>59.59003804933727</v>
      </c>
    </row>
    <row r="107" spans="1:25" ht="12.75">
      <c r="A107" s="2" t="s">
        <v>187</v>
      </c>
      <c r="B107" t="s">
        <v>186</v>
      </c>
      <c r="C107" s="2">
        <v>20</v>
      </c>
      <c r="D107" s="2">
        <v>39</v>
      </c>
      <c r="E107" s="2" t="s">
        <v>4</v>
      </c>
      <c r="F107" s="2">
        <v>31.4</v>
      </c>
      <c r="G107" s="2">
        <v>35.1</v>
      </c>
      <c r="H107" s="2">
        <v>-2</v>
      </c>
      <c r="I107" s="9">
        <f t="shared" si="14"/>
        <v>50.13576064591792</v>
      </c>
      <c r="J107" s="9">
        <f t="shared" si="15"/>
        <v>6230.034928204369</v>
      </c>
      <c r="L107" s="5">
        <f t="shared" si="16"/>
        <v>0.5480333757777778</v>
      </c>
      <c r="M107" s="5">
        <f t="shared" si="17"/>
        <v>0.612610557</v>
      </c>
      <c r="N107" s="5"/>
      <c r="O107" s="5">
        <f t="shared" si="18"/>
        <v>-0.0044337290210800795</v>
      </c>
      <c r="P107" s="5">
        <f t="shared" si="19"/>
        <v>1.5752300703424447</v>
      </c>
      <c r="Q107" s="4">
        <f t="shared" si="20"/>
        <v>6230.034928204369</v>
      </c>
      <c r="R107" s="5"/>
      <c r="S107" s="5">
        <f t="shared" si="21"/>
        <v>0.6269741981808242</v>
      </c>
      <c r="T107" s="5">
        <f t="shared" si="22"/>
        <v>0.5235672651595543</v>
      </c>
      <c r="U107" s="5">
        <f t="shared" si="23"/>
        <v>0.8750340813365942</v>
      </c>
      <c r="V107" s="5">
        <f t="shared" si="24"/>
        <v>0.8750340813365942</v>
      </c>
      <c r="W107" s="5">
        <f t="shared" si="25"/>
        <v>0.8750340813365942</v>
      </c>
      <c r="X107" s="5">
        <f t="shared" si="26"/>
        <v>0.8750340813365942</v>
      </c>
      <c r="Y107" s="4">
        <f t="shared" si="27"/>
        <v>50.13576064591792</v>
      </c>
    </row>
    <row r="108" spans="1:25" ht="12.75">
      <c r="A108" s="2" t="s">
        <v>722</v>
      </c>
      <c r="B108" t="s">
        <v>609</v>
      </c>
      <c r="C108" s="2">
        <v>32</v>
      </c>
      <c r="D108" s="2">
        <v>62</v>
      </c>
      <c r="E108" s="2" t="s">
        <v>18</v>
      </c>
      <c r="F108" s="2">
        <v>-10.4</v>
      </c>
      <c r="G108" s="2">
        <v>-161</v>
      </c>
      <c r="H108" s="2">
        <v>10</v>
      </c>
      <c r="I108" s="9">
        <f t="shared" si="14"/>
        <v>255.84448365819657</v>
      </c>
      <c r="J108" s="9">
        <f t="shared" si="15"/>
        <v>6081.293155730059</v>
      </c>
      <c r="L108" s="5">
        <f t="shared" si="16"/>
        <v>-0.18151423911111111</v>
      </c>
      <c r="M108" s="5">
        <f t="shared" si="17"/>
        <v>-2.8099800477777777</v>
      </c>
      <c r="N108" s="5"/>
      <c r="O108" s="5">
        <f t="shared" si="18"/>
        <v>0.03316871079045505</v>
      </c>
      <c r="P108" s="5">
        <f t="shared" si="19"/>
        <v>1.5376215311580428</v>
      </c>
      <c r="Q108" s="4">
        <f t="shared" si="20"/>
        <v>6081.293155730059</v>
      </c>
      <c r="R108" s="5"/>
      <c r="S108" s="5">
        <f t="shared" si="21"/>
        <v>-0.7916041425714491</v>
      </c>
      <c r="T108" s="5">
        <f t="shared" si="22"/>
        <v>-0.19965284751893672</v>
      </c>
      <c r="U108" s="5">
        <f t="shared" si="23"/>
        <v>1.323735936730062</v>
      </c>
      <c r="V108" s="5">
        <f t="shared" si="24"/>
        <v>1.817856663269938</v>
      </c>
      <c r="W108" s="5">
        <f t="shared" si="25"/>
        <v>-1.817856663269938</v>
      </c>
      <c r="X108" s="5">
        <f t="shared" si="26"/>
        <v>4.465328536730063</v>
      </c>
      <c r="Y108" s="4">
        <f t="shared" si="27"/>
        <v>255.84448365819657</v>
      </c>
    </row>
    <row r="109" spans="1:25" ht="12.75">
      <c r="A109" s="2" t="s">
        <v>721</v>
      </c>
      <c r="B109" t="s">
        <v>610</v>
      </c>
      <c r="C109" s="2">
        <v>32</v>
      </c>
      <c r="D109" s="2">
        <v>62</v>
      </c>
      <c r="E109" s="2" t="s">
        <v>18</v>
      </c>
      <c r="F109" s="2">
        <v>-21.2</v>
      </c>
      <c r="G109" s="2">
        <v>-159.8</v>
      </c>
      <c r="H109" s="2">
        <v>10</v>
      </c>
      <c r="I109" s="9">
        <f t="shared" si="14"/>
        <v>246.47387403481233</v>
      </c>
      <c r="J109" s="9">
        <f t="shared" si="15"/>
        <v>6460.925998087616</v>
      </c>
      <c r="L109" s="5">
        <f t="shared" si="16"/>
        <v>-0.3700097951111111</v>
      </c>
      <c r="M109" s="5">
        <f t="shared" si="17"/>
        <v>-2.7890360971111114</v>
      </c>
      <c r="N109" s="5"/>
      <c r="O109" s="5">
        <f t="shared" si="18"/>
        <v>-0.06277198390739216</v>
      </c>
      <c r="P109" s="5">
        <f t="shared" si="19"/>
        <v>1.6336096076074882</v>
      </c>
      <c r="Q109" s="4">
        <f t="shared" si="20"/>
        <v>6460.925998087616</v>
      </c>
      <c r="R109" s="5"/>
      <c r="S109" s="5">
        <f t="shared" si="21"/>
        <v>-0.7474684727943539</v>
      </c>
      <c r="T109" s="5">
        <f t="shared" si="22"/>
        <v>-0.3254139122480458</v>
      </c>
      <c r="U109" s="5">
        <f t="shared" si="23"/>
        <v>1.1601879486727693</v>
      </c>
      <c r="V109" s="5">
        <f t="shared" si="24"/>
        <v>1.9814046513272308</v>
      </c>
      <c r="W109" s="5">
        <f t="shared" si="25"/>
        <v>-1.9814046513272308</v>
      </c>
      <c r="X109" s="5">
        <f t="shared" si="26"/>
        <v>4.301780548672769</v>
      </c>
      <c r="Y109" s="4">
        <f t="shared" si="27"/>
        <v>246.47387403481233</v>
      </c>
    </row>
    <row r="110" spans="1:25" ht="12.75">
      <c r="A110" s="2" t="s">
        <v>729</v>
      </c>
      <c r="B110" t="s">
        <v>464</v>
      </c>
      <c r="C110" s="2">
        <v>15</v>
      </c>
      <c r="D110" s="2">
        <v>28</v>
      </c>
      <c r="E110" s="2" t="s">
        <v>1</v>
      </c>
      <c r="F110" s="2">
        <v>43.5</v>
      </c>
      <c r="G110" s="2">
        <v>18.3</v>
      </c>
      <c r="H110" s="2">
        <v>-1</v>
      </c>
      <c r="I110" s="9">
        <f t="shared" si="14"/>
        <v>48.71898061391624</v>
      </c>
      <c r="J110" s="9">
        <f t="shared" si="15"/>
        <v>4995.14316459835</v>
      </c>
      <c r="L110" s="5">
        <f t="shared" si="16"/>
        <v>0.7592182116666667</v>
      </c>
      <c r="M110" s="5">
        <f t="shared" si="17"/>
        <v>0.31939524766666666</v>
      </c>
      <c r="N110" s="5"/>
      <c r="O110" s="5">
        <f t="shared" si="18"/>
        <v>0.30296452695365766</v>
      </c>
      <c r="P110" s="5">
        <f t="shared" si="19"/>
        <v>1.2629944790387737</v>
      </c>
      <c r="Q110" s="4">
        <f t="shared" si="20"/>
        <v>4995.14316459835</v>
      </c>
      <c r="R110" s="5"/>
      <c r="S110" s="5">
        <f t="shared" si="21"/>
        <v>0.5849938694590308</v>
      </c>
      <c r="T110" s="5">
        <f t="shared" si="22"/>
        <v>0.5135864236397066</v>
      </c>
      <c r="U110" s="5">
        <f t="shared" si="23"/>
        <v>0.8503066054234595</v>
      </c>
      <c r="V110" s="5">
        <f t="shared" si="24"/>
        <v>0.8503066054234595</v>
      </c>
      <c r="W110" s="5">
        <f t="shared" si="25"/>
        <v>0.8503066054234595</v>
      </c>
      <c r="X110" s="5">
        <f t="shared" si="26"/>
        <v>0.8503066054234595</v>
      </c>
      <c r="Y110" s="4">
        <f t="shared" si="27"/>
        <v>48.71898061391624</v>
      </c>
    </row>
    <row r="111" spans="1:25" ht="12.75">
      <c r="A111" s="2" t="s">
        <v>189</v>
      </c>
      <c r="B111" t="s">
        <v>188</v>
      </c>
      <c r="C111" s="2">
        <v>14</v>
      </c>
      <c r="D111" s="2">
        <v>37</v>
      </c>
      <c r="E111" s="2" t="s">
        <v>1</v>
      </c>
      <c r="F111" s="2">
        <v>40.4</v>
      </c>
      <c r="G111" s="2">
        <v>-3.7</v>
      </c>
      <c r="H111" s="2">
        <v>-1</v>
      </c>
      <c r="I111" s="9">
        <f t="shared" si="14"/>
        <v>59.827173092936306</v>
      </c>
      <c r="J111" s="9">
        <f t="shared" si="15"/>
        <v>4085.1425775714893</v>
      </c>
      <c r="L111" s="5">
        <f t="shared" si="16"/>
        <v>0.7051130057777777</v>
      </c>
      <c r="M111" s="5">
        <f t="shared" si="17"/>
        <v>-0.06457718122222222</v>
      </c>
      <c r="N111" s="5"/>
      <c r="O111" s="5">
        <f t="shared" si="18"/>
        <v>0.5123255055037661</v>
      </c>
      <c r="P111" s="5">
        <f t="shared" si="19"/>
        <v>1.032905835037039</v>
      </c>
      <c r="Q111" s="4">
        <f t="shared" si="20"/>
        <v>4085.1425775714893</v>
      </c>
      <c r="R111" s="5"/>
      <c r="S111" s="5">
        <f t="shared" si="21"/>
        <v>0.606454041861651</v>
      </c>
      <c r="T111" s="5">
        <f t="shared" si="22"/>
        <v>0.3525797574379455</v>
      </c>
      <c r="U111" s="5">
        <f t="shared" si="23"/>
        <v>1.044181134820488</v>
      </c>
      <c r="V111" s="5">
        <f t="shared" si="24"/>
        <v>1.044181134820488</v>
      </c>
      <c r="W111" s="5">
        <f t="shared" si="25"/>
        <v>1.044181134820488</v>
      </c>
      <c r="X111" s="5">
        <f t="shared" si="26"/>
        <v>1.044181134820488</v>
      </c>
      <c r="Y111" s="4">
        <f t="shared" si="27"/>
        <v>59.827173092936306</v>
      </c>
    </row>
    <row r="112" spans="1:25" ht="12.75">
      <c r="A112" s="2" t="s">
        <v>191</v>
      </c>
      <c r="B112" t="s">
        <v>190</v>
      </c>
      <c r="C112" s="2">
        <v>14</v>
      </c>
      <c r="D112" s="2">
        <v>37</v>
      </c>
      <c r="E112" s="2" t="s">
        <v>1</v>
      </c>
      <c r="F112" s="2">
        <v>39.5</v>
      </c>
      <c r="G112" s="2">
        <v>2.6</v>
      </c>
      <c r="H112" s="2">
        <v>-1</v>
      </c>
      <c r="I112" s="9">
        <f t="shared" si="14"/>
        <v>58.55612900380448</v>
      </c>
      <c r="J112" s="9">
        <f t="shared" si="15"/>
        <v>4415.293870591965</v>
      </c>
      <c r="L112" s="5">
        <f t="shared" si="16"/>
        <v>0.6894050427777778</v>
      </c>
      <c r="M112" s="5">
        <f t="shared" si="17"/>
        <v>0.04537855977777778</v>
      </c>
      <c r="N112" s="5"/>
      <c r="O112" s="5">
        <f t="shared" si="18"/>
        <v>0.4389354557279324</v>
      </c>
      <c r="P112" s="5">
        <f t="shared" si="19"/>
        <v>1.116382773853847</v>
      </c>
      <c r="Q112" s="4">
        <f t="shared" si="20"/>
        <v>4415.293870591965</v>
      </c>
      <c r="R112" s="5"/>
      <c r="S112" s="5">
        <f t="shared" si="21"/>
        <v>0.6261694261714134</v>
      </c>
      <c r="T112" s="5">
        <f t="shared" si="22"/>
        <v>0.38287386706305515</v>
      </c>
      <c r="U112" s="5">
        <f t="shared" si="23"/>
        <v>1.0219972309055418</v>
      </c>
      <c r="V112" s="5">
        <f t="shared" si="24"/>
        <v>1.0219972309055418</v>
      </c>
      <c r="W112" s="5">
        <f t="shared" si="25"/>
        <v>1.0219972309055418</v>
      </c>
      <c r="X112" s="5">
        <f t="shared" si="26"/>
        <v>1.0219972309055418</v>
      </c>
      <c r="Y112" s="4">
        <f t="shared" si="27"/>
        <v>58.55612900380448</v>
      </c>
    </row>
    <row r="113" spans="1:25" ht="12.75">
      <c r="A113" s="2" t="s">
        <v>193</v>
      </c>
      <c r="B113" t="s">
        <v>192</v>
      </c>
      <c r="C113" s="2">
        <v>33</v>
      </c>
      <c r="D113" s="2">
        <v>36</v>
      </c>
      <c r="E113" s="2" t="s">
        <v>9</v>
      </c>
      <c r="F113" s="2">
        <v>28.4</v>
      </c>
      <c r="G113" s="2">
        <v>-15.3</v>
      </c>
      <c r="H113" s="2">
        <v>-1</v>
      </c>
      <c r="I113" s="9">
        <f t="shared" si="14"/>
        <v>77.43916842895192</v>
      </c>
      <c r="J113" s="9">
        <f t="shared" si="15"/>
        <v>3804.694842538912</v>
      </c>
      <c r="L113" s="5">
        <f t="shared" si="16"/>
        <v>0.4956734991111111</v>
      </c>
      <c r="M113" s="5">
        <f t="shared" si="17"/>
        <v>-0.267035371</v>
      </c>
      <c r="N113" s="5"/>
      <c r="O113" s="5">
        <f t="shared" si="18"/>
        <v>0.5718836009099051</v>
      </c>
      <c r="P113" s="5">
        <f t="shared" si="19"/>
        <v>0.9619961675193204</v>
      </c>
      <c r="Q113" s="4">
        <f t="shared" si="20"/>
        <v>3804.694842538912</v>
      </c>
      <c r="R113" s="5"/>
      <c r="S113" s="5">
        <f t="shared" si="21"/>
        <v>0.6540466605358874</v>
      </c>
      <c r="T113" s="5">
        <f t="shared" si="22"/>
        <v>0.14572737921047557</v>
      </c>
      <c r="U113" s="5">
        <f t="shared" si="23"/>
        <v>1.3515684360363833</v>
      </c>
      <c r="V113" s="5">
        <f t="shared" si="24"/>
        <v>1.3515684360363833</v>
      </c>
      <c r="W113" s="5">
        <f t="shared" si="25"/>
        <v>1.3515684360363833</v>
      </c>
      <c r="X113" s="5">
        <f t="shared" si="26"/>
        <v>1.3515684360363833</v>
      </c>
      <c r="Y113" s="4">
        <f t="shared" si="27"/>
        <v>77.43916842895192</v>
      </c>
    </row>
    <row r="114" spans="1:25" ht="12.75">
      <c r="A114" s="2" t="s">
        <v>195</v>
      </c>
      <c r="B114" t="s">
        <v>194</v>
      </c>
      <c r="C114" s="2">
        <v>33</v>
      </c>
      <c r="D114" s="2">
        <v>37</v>
      </c>
      <c r="E114" s="2" t="s">
        <v>9</v>
      </c>
      <c r="F114" s="2">
        <v>35.6</v>
      </c>
      <c r="G114" s="2">
        <v>-3</v>
      </c>
      <c r="H114" s="2">
        <v>-1</v>
      </c>
      <c r="I114" s="9">
        <f t="shared" si="14"/>
        <v>64.64259215644364</v>
      </c>
      <c r="J114" s="9">
        <f t="shared" si="15"/>
        <v>4251.738255094324</v>
      </c>
      <c r="L114" s="5">
        <f t="shared" si="16"/>
        <v>0.6213372031111112</v>
      </c>
      <c r="M114" s="5">
        <f t="shared" si="17"/>
        <v>-0.052359876666666666</v>
      </c>
      <c r="N114" s="5"/>
      <c r="O114" s="5">
        <f t="shared" si="18"/>
        <v>0.47570705516672457</v>
      </c>
      <c r="P114" s="5">
        <f t="shared" si="19"/>
        <v>1.0750286359277683</v>
      </c>
      <c r="Q114" s="4">
        <f t="shared" si="20"/>
        <v>4251.738255094324</v>
      </c>
      <c r="R114" s="5"/>
      <c r="S114" s="5">
        <f t="shared" si="21"/>
        <v>0.6492736611686691</v>
      </c>
      <c r="T114" s="5">
        <f t="shared" si="22"/>
        <v>0.3077065494345052</v>
      </c>
      <c r="U114" s="5">
        <f t="shared" si="23"/>
        <v>1.128226050908341</v>
      </c>
      <c r="V114" s="5">
        <f t="shared" si="24"/>
        <v>1.128226050908341</v>
      </c>
      <c r="W114" s="5">
        <f t="shared" si="25"/>
        <v>1.128226050908341</v>
      </c>
      <c r="X114" s="5">
        <f t="shared" si="26"/>
        <v>1.128226050908341</v>
      </c>
      <c r="Y114" s="4">
        <f t="shared" si="27"/>
        <v>64.64259215644364</v>
      </c>
    </row>
    <row r="115" spans="1:25" ht="12.75">
      <c r="A115" s="2" t="s">
        <v>197</v>
      </c>
      <c r="B115" t="s">
        <v>196</v>
      </c>
      <c r="C115" s="2">
        <v>14</v>
      </c>
      <c r="D115" s="2">
        <v>27</v>
      </c>
      <c r="E115" s="2" t="s">
        <v>1</v>
      </c>
      <c r="F115" s="2">
        <v>53.3</v>
      </c>
      <c r="G115" s="2">
        <v>-6.3</v>
      </c>
      <c r="H115" s="2">
        <v>0</v>
      </c>
      <c r="I115" s="9">
        <f t="shared" si="14"/>
        <v>45.65258543338553</v>
      </c>
      <c r="J115" s="9">
        <f t="shared" si="15"/>
        <v>3703.711494975234</v>
      </c>
      <c r="L115" s="5">
        <f t="shared" si="16"/>
        <v>0.9302604754444443</v>
      </c>
      <c r="M115" s="5">
        <f t="shared" si="17"/>
        <v>-0.109955741</v>
      </c>
      <c r="N115" s="5"/>
      <c r="O115" s="5">
        <f t="shared" si="18"/>
        <v>0.592640595645475</v>
      </c>
      <c r="P115" s="5">
        <f t="shared" si="19"/>
        <v>0.9364630834324232</v>
      </c>
      <c r="Q115" s="4">
        <f t="shared" si="20"/>
        <v>3703.711494975234</v>
      </c>
      <c r="R115" s="5"/>
      <c r="S115" s="5">
        <f t="shared" si="21"/>
        <v>0.4705024976807221</v>
      </c>
      <c r="T115" s="5">
        <f t="shared" si="22"/>
        <v>0.459904930598269</v>
      </c>
      <c r="U115" s="5">
        <f t="shared" si="23"/>
        <v>0.7967879142688433</v>
      </c>
      <c r="V115" s="5">
        <f t="shared" si="24"/>
        <v>0.7967879142688433</v>
      </c>
      <c r="W115" s="5">
        <f t="shared" si="25"/>
        <v>0.7967879142688433</v>
      </c>
      <c r="X115" s="5">
        <f t="shared" si="26"/>
        <v>0.7967879142688433</v>
      </c>
      <c r="Y115" s="4">
        <f t="shared" si="27"/>
        <v>45.65258543338553</v>
      </c>
    </row>
    <row r="116" spans="1:25" ht="12.75">
      <c r="A116" s="2" t="s">
        <v>199</v>
      </c>
      <c r="B116" t="s">
        <v>198</v>
      </c>
      <c r="C116" s="2">
        <v>21</v>
      </c>
      <c r="D116" s="2">
        <v>29</v>
      </c>
      <c r="E116" s="2" t="s">
        <v>4</v>
      </c>
      <c r="F116" s="2">
        <v>40.3</v>
      </c>
      <c r="G116" s="2">
        <v>44.5</v>
      </c>
      <c r="H116" s="2">
        <v>-4</v>
      </c>
      <c r="I116" s="9">
        <f t="shared" si="14"/>
        <v>38.475880978789206</v>
      </c>
      <c r="J116" s="9">
        <f t="shared" si="15"/>
        <v>6162.038426572338</v>
      </c>
      <c r="L116" s="5">
        <f t="shared" si="16"/>
        <v>0.7033676765555555</v>
      </c>
      <c r="M116" s="5">
        <f t="shared" si="17"/>
        <v>0.7766715038888888</v>
      </c>
      <c r="N116" s="5"/>
      <c r="O116" s="5">
        <f t="shared" si="18"/>
        <v>0.01275845179423618</v>
      </c>
      <c r="P116" s="5">
        <f t="shared" si="19"/>
        <v>1.5580375288425632</v>
      </c>
      <c r="Q116" s="4">
        <f t="shared" si="20"/>
        <v>6162.038426572338</v>
      </c>
      <c r="R116" s="5"/>
      <c r="S116" s="5">
        <f t="shared" si="21"/>
        <v>0.508186184497409</v>
      </c>
      <c r="T116" s="5">
        <f t="shared" si="22"/>
        <v>0.6394299287780116</v>
      </c>
      <c r="U116" s="5">
        <f t="shared" si="23"/>
        <v>0.6715307942302495</v>
      </c>
      <c r="V116" s="5">
        <f t="shared" si="24"/>
        <v>0.6715307942302495</v>
      </c>
      <c r="W116" s="5">
        <f t="shared" si="25"/>
        <v>0.6715307942302495</v>
      </c>
      <c r="X116" s="5">
        <f t="shared" si="26"/>
        <v>0.6715307942302495</v>
      </c>
      <c r="Y116" s="4">
        <f t="shared" si="27"/>
        <v>38.475880978789206</v>
      </c>
    </row>
    <row r="117" spans="1:25" ht="12.75">
      <c r="A117" s="2" t="s">
        <v>201</v>
      </c>
      <c r="B117" t="s">
        <v>200</v>
      </c>
      <c r="C117" s="2">
        <v>35</v>
      </c>
      <c r="D117" s="2">
        <v>46</v>
      </c>
      <c r="E117" s="2" t="s">
        <v>9</v>
      </c>
      <c r="F117" s="2">
        <v>6.3</v>
      </c>
      <c r="G117" s="2">
        <v>-10.8</v>
      </c>
      <c r="H117" s="2">
        <v>0</v>
      </c>
      <c r="I117" s="9">
        <f t="shared" si="14"/>
        <v>96.47877738678027</v>
      </c>
      <c r="J117" s="9">
        <f t="shared" si="15"/>
        <v>4838.515838711648</v>
      </c>
      <c r="L117" s="5">
        <f t="shared" si="16"/>
        <v>0.109955741</v>
      </c>
      <c r="M117" s="5">
        <f t="shared" si="17"/>
        <v>-0.188495556</v>
      </c>
      <c r="N117" s="5"/>
      <c r="O117" s="5">
        <f t="shared" si="18"/>
        <v>0.34045823666480834</v>
      </c>
      <c r="P117" s="5">
        <f t="shared" si="19"/>
        <v>1.2233921210396075</v>
      </c>
      <c r="Q117" s="4">
        <f t="shared" si="20"/>
        <v>4838.515838711648</v>
      </c>
      <c r="R117" s="5"/>
      <c r="S117" s="5">
        <f t="shared" si="21"/>
        <v>0.7631395287826735</v>
      </c>
      <c r="T117" s="5">
        <f t="shared" si="22"/>
        <v>-0.08666245799033696</v>
      </c>
      <c r="U117" s="5">
        <f t="shared" si="23"/>
        <v>1.4577203050257987</v>
      </c>
      <c r="V117" s="5">
        <f t="shared" si="24"/>
        <v>1.6838722949742013</v>
      </c>
      <c r="W117" s="5">
        <f t="shared" si="25"/>
        <v>1.6838722949742013</v>
      </c>
      <c r="X117" s="5">
        <f t="shared" si="26"/>
        <v>1.6838722949742013</v>
      </c>
      <c r="Y117" s="4">
        <f t="shared" si="27"/>
        <v>96.47877738678027</v>
      </c>
    </row>
    <row r="118" spans="1:25" ht="12.75">
      <c r="A118" s="2" t="s">
        <v>203</v>
      </c>
      <c r="B118" t="s">
        <v>202</v>
      </c>
      <c r="C118" s="2">
        <v>21</v>
      </c>
      <c r="D118" s="2">
        <v>40</v>
      </c>
      <c r="E118" s="2" t="s">
        <v>4</v>
      </c>
      <c r="F118" s="2">
        <v>35.8</v>
      </c>
      <c r="G118" s="2">
        <v>51.8</v>
      </c>
      <c r="H118" s="2">
        <v>-3.5</v>
      </c>
      <c r="I118" s="9">
        <f t="shared" si="14"/>
        <v>36.8964886283057</v>
      </c>
      <c r="J118" s="9">
        <f t="shared" si="15"/>
        <v>6653.763734983711</v>
      </c>
      <c r="L118" s="5">
        <f t="shared" si="16"/>
        <v>0.6248278615555555</v>
      </c>
      <c r="M118" s="5">
        <f t="shared" si="17"/>
        <v>0.904080537111111</v>
      </c>
      <c r="N118" s="5"/>
      <c r="O118" s="5">
        <f t="shared" si="18"/>
        <v>-0.11133991035193208</v>
      </c>
      <c r="P118" s="5">
        <f t="shared" si="19"/>
        <v>1.682367568896008</v>
      </c>
      <c r="Q118" s="4">
        <f t="shared" si="20"/>
        <v>6653.763734983711</v>
      </c>
      <c r="R118" s="5"/>
      <c r="S118" s="5">
        <f t="shared" si="21"/>
        <v>0.48735982605454337</v>
      </c>
      <c r="T118" s="5">
        <f t="shared" si="22"/>
        <v>0.6491852164514045</v>
      </c>
      <c r="U118" s="5">
        <f t="shared" si="23"/>
        <v>0.6439651980037185</v>
      </c>
      <c r="V118" s="5">
        <f t="shared" si="24"/>
        <v>0.6439651980037185</v>
      </c>
      <c r="W118" s="5">
        <f t="shared" si="25"/>
        <v>0.6439651980037185</v>
      </c>
      <c r="X118" s="5">
        <f t="shared" si="26"/>
        <v>0.6439651980037185</v>
      </c>
      <c r="Y118" s="4">
        <f t="shared" si="27"/>
        <v>36.8964886283057</v>
      </c>
    </row>
    <row r="119" spans="1:25" ht="12.75">
      <c r="A119" s="2" t="s">
        <v>205</v>
      </c>
      <c r="B119" t="s">
        <v>204</v>
      </c>
      <c r="C119" s="2">
        <v>16</v>
      </c>
      <c r="D119" s="2">
        <v>29</v>
      </c>
      <c r="E119" s="2" t="s">
        <v>1</v>
      </c>
      <c r="F119" s="2">
        <v>47</v>
      </c>
      <c r="G119" s="2">
        <v>28.8</v>
      </c>
      <c r="H119" s="2">
        <v>-3</v>
      </c>
      <c r="I119" s="9">
        <f t="shared" si="14"/>
        <v>41.35863114590505</v>
      </c>
      <c r="J119" s="9">
        <f t="shared" si="15"/>
        <v>5275.73549742407</v>
      </c>
      <c r="L119" s="5">
        <f t="shared" si="16"/>
        <v>0.8203047344444444</v>
      </c>
      <c r="M119" s="5">
        <f t="shared" si="17"/>
        <v>0.5026548160000001</v>
      </c>
      <c r="N119" s="5"/>
      <c r="O119" s="5">
        <f t="shared" si="18"/>
        <v>0.2346472001579216</v>
      </c>
      <c r="P119" s="5">
        <f t="shared" si="19"/>
        <v>1.333940707313292</v>
      </c>
      <c r="Q119" s="4">
        <f t="shared" si="20"/>
        <v>5275.73549742407</v>
      </c>
      <c r="R119" s="5"/>
      <c r="S119" s="5">
        <f t="shared" si="21"/>
        <v>0.5246760338556492</v>
      </c>
      <c r="T119" s="5">
        <f t="shared" si="22"/>
        <v>0.5959950883336311</v>
      </c>
      <c r="U119" s="5">
        <f t="shared" si="23"/>
        <v>0.7218442753005824</v>
      </c>
      <c r="V119" s="5">
        <f t="shared" si="24"/>
        <v>0.7218442753005824</v>
      </c>
      <c r="W119" s="5">
        <f t="shared" si="25"/>
        <v>0.7218442753005824</v>
      </c>
      <c r="X119" s="5">
        <f t="shared" si="26"/>
        <v>0.7218442753005824</v>
      </c>
      <c r="Y119" s="4">
        <f t="shared" si="27"/>
        <v>41.35863114590505</v>
      </c>
    </row>
    <row r="120" spans="1:25" ht="12.75">
      <c r="A120" s="2" t="s">
        <v>207</v>
      </c>
      <c r="B120" t="s">
        <v>206</v>
      </c>
      <c r="C120" s="2">
        <v>15</v>
      </c>
      <c r="D120" s="2">
        <v>29</v>
      </c>
      <c r="E120" s="2" t="s">
        <v>1</v>
      </c>
      <c r="F120" s="2">
        <v>59.4</v>
      </c>
      <c r="G120" s="2">
        <v>24.8</v>
      </c>
      <c r="H120" s="2">
        <v>-3</v>
      </c>
      <c r="I120" s="9">
        <f t="shared" si="14"/>
        <v>32.07297248992039</v>
      </c>
      <c r="J120" s="9">
        <f t="shared" si="15"/>
        <v>4651.8972667452435</v>
      </c>
      <c r="L120" s="5">
        <f t="shared" si="16"/>
        <v>1.0367255579999999</v>
      </c>
      <c r="M120" s="5">
        <f t="shared" si="17"/>
        <v>0.4328416471111111</v>
      </c>
      <c r="N120" s="5"/>
      <c r="O120" s="5">
        <f t="shared" si="18"/>
        <v>0.38442943745334646</v>
      </c>
      <c r="P120" s="5">
        <f t="shared" si="19"/>
        <v>1.1762066414020844</v>
      </c>
      <c r="Q120" s="4">
        <f t="shared" si="20"/>
        <v>4651.8972667452435</v>
      </c>
      <c r="R120" s="5"/>
      <c r="S120" s="5">
        <f t="shared" si="21"/>
        <v>0.4004114981734332</v>
      </c>
      <c r="T120" s="5">
        <f t="shared" si="22"/>
        <v>0.6389800201762983</v>
      </c>
      <c r="U120" s="5">
        <f t="shared" si="23"/>
        <v>0.5597789613018749</v>
      </c>
      <c r="V120" s="5">
        <f t="shared" si="24"/>
        <v>0.5597789613018749</v>
      </c>
      <c r="W120" s="5">
        <f t="shared" si="25"/>
        <v>0.5597789613018749</v>
      </c>
      <c r="X120" s="5">
        <f t="shared" si="26"/>
        <v>0.5597789613018749</v>
      </c>
      <c r="Y120" s="4">
        <f t="shared" si="27"/>
        <v>32.07297248992039</v>
      </c>
    </row>
    <row r="121" spans="1:25" ht="12.75">
      <c r="A121" s="2" t="s">
        <v>209</v>
      </c>
      <c r="B121" t="s">
        <v>208</v>
      </c>
      <c r="C121" s="2">
        <v>37</v>
      </c>
      <c r="D121" s="2">
        <v>48</v>
      </c>
      <c r="E121" s="2" t="s">
        <v>9</v>
      </c>
      <c r="F121" s="2">
        <v>9</v>
      </c>
      <c r="G121" s="2">
        <v>38.7</v>
      </c>
      <c r="H121" s="2">
        <v>-3</v>
      </c>
      <c r="I121" s="9">
        <f t="shared" si="14"/>
        <v>64.56383448401493</v>
      </c>
      <c r="J121" s="9">
        <f t="shared" si="15"/>
        <v>7448.8167015899635</v>
      </c>
      <c r="L121" s="5">
        <f t="shared" si="16"/>
        <v>0.15707963</v>
      </c>
      <c r="M121" s="5">
        <f t="shared" si="17"/>
        <v>0.6754424090000001</v>
      </c>
      <c r="N121" s="5"/>
      <c r="O121" s="5">
        <f t="shared" si="18"/>
        <v>-0.3075298755034923</v>
      </c>
      <c r="P121" s="5">
        <f t="shared" si="19"/>
        <v>1.8833923392136445</v>
      </c>
      <c r="Q121" s="4">
        <f t="shared" si="20"/>
        <v>7448.8167015899635</v>
      </c>
      <c r="R121" s="5"/>
      <c r="S121" s="5">
        <f t="shared" si="21"/>
        <v>0.701913523973617</v>
      </c>
      <c r="T121" s="5">
        <f t="shared" si="22"/>
        <v>0.33383617240439556</v>
      </c>
      <c r="U121" s="5">
        <f t="shared" si="23"/>
        <v>1.1268514702367007</v>
      </c>
      <c r="V121" s="5">
        <f t="shared" si="24"/>
        <v>1.1268514702367007</v>
      </c>
      <c r="W121" s="5">
        <f t="shared" si="25"/>
        <v>1.1268514702367007</v>
      </c>
      <c r="X121" s="5">
        <f t="shared" si="26"/>
        <v>1.1268514702367007</v>
      </c>
      <c r="Y121" s="4">
        <f t="shared" si="27"/>
        <v>64.56383448401493</v>
      </c>
    </row>
    <row r="122" spans="1:25" ht="12.75">
      <c r="A122" s="2" t="s">
        <v>1</v>
      </c>
      <c r="B122" t="s">
        <v>210</v>
      </c>
      <c r="C122" s="2">
        <v>16</v>
      </c>
      <c r="D122" s="2">
        <v>29</v>
      </c>
      <c r="E122" s="2" t="s">
        <v>1</v>
      </c>
      <c r="F122" s="2">
        <v>53.9</v>
      </c>
      <c r="G122" s="2">
        <v>27.6</v>
      </c>
      <c r="H122" s="2">
        <v>-3</v>
      </c>
      <c r="I122" s="9">
        <f t="shared" si="14"/>
        <v>36.06423291781551</v>
      </c>
      <c r="J122" s="9">
        <f t="shared" si="15"/>
        <v>4949.83266405397</v>
      </c>
      <c r="L122" s="5">
        <f t="shared" si="16"/>
        <v>0.9407324507777778</v>
      </c>
      <c r="M122" s="5">
        <f t="shared" si="17"/>
        <v>0.48171086533333335</v>
      </c>
      <c r="N122" s="5"/>
      <c r="O122" s="5">
        <f t="shared" si="18"/>
        <v>0.31386248192308364</v>
      </c>
      <c r="P122" s="5">
        <f t="shared" si="19"/>
        <v>1.251537968155239</v>
      </c>
      <c r="Q122" s="4">
        <f t="shared" si="20"/>
        <v>4949.83266405397</v>
      </c>
      <c r="R122" s="5"/>
      <c r="S122" s="5">
        <f t="shared" si="21"/>
        <v>0.45656975136015154</v>
      </c>
      <c r="T122" s="5">
        <f t="shared" si="22"/>
        <v>0.6269351365572692</v>
      </c>
      <c r="U122" s="5">
        <f t="shared" si="23"/>
        <v>0.6294395958849202</v>
      </c>
      <c r="V122" s="5">
        <f t="shared" si="24"/>
        <v>0.6294395958849202</v>
      </c>
      <c r="W122" s="5">
        <f t="shared" si="25"/>
        <v>0.6294395958849202</v>
      </c>
      <c r="X122" s="5">
        <f t="shared" si="26"/>
        <v>0.6294395958849202</v>
      </c>
      <c r="Y122" s="4">
        <f t="shared" si="27"/>
        <v>36.06423291781551</v>
      </c>
    </row>
    <row r="123" spans="1:25" ht="12.75">
      <c r="A123" s="2" t="s">
        <v>212</v>
      </c>
      <c r="B123" t="s">
        <v>211</v>
      </c>
      <c r="C123" s="2">
        <v>17</v>
      </c>
      <c r="D123" s="2">
        <v>31</v>
      </c>
      <c r="E123" s="2" t="s">
        <v>4</v>
      </c>
      <c r="F123" s="2">
        <v>42.9</v>
      </c>
      <c r="G123" s="2">
        <v>74.6</v>
      </c>
      <c r="H123" s="2">
        <v>-6</v>
      </c>
      <c r="I123" s="9">
        <f t="shared" si="14"/>
        <v>17.940952299651897</v>
      </c>
      <c r="J123" s="9">
        <f t="shared" si="15"/>
        <v>6814.218015919319</v>
      </c>
      <c r="L123" s="5">
        <f t="shared" si="16"/>
        <v>0.7487462363333333</v>
      </c>
      <c r="M123" s="5">
        <f t="shared" si="17"/>
        <v>1.3020155997777776</v>
      </c>
      <c r="N123" s="5"/>
      <c r="O123" s="5">
        <f t="shared" si="18"/>
        <v>-0.15155496927469425</v>
      </c>
      <c r="P123" s="5">
        <f t="shared" si="19"/>
        <v>1.7229375514334562</v>
      </c>
      <c r="Q123" s="4">
        <f t="shared" si="20"/>
        <v>6814.218015919319</v>
      </c>
      <c r="R123" s="5"/>
      <c r="S123" s="5">
        <f t="shared" si="21"/>
        <v>0.24871112704574114</v>
      </c>
      <c r="T123" s="5">
        <f t="shared" si="22"/>
        <v>0.7681468720053287</v>
      </c>
      <c r="U123" s="5">
        <f t="shared" si="23"/>
        <v>0.31312868323077436</v>
      </c>
      <c r="V123" s="5">
        <f t="shared" si="24"/>
        <v>0.31312868323077436</v>
      </c>
      <c r="W123" s="5">
        <f t="shared" si="25"/>
        <v>0.31312868323077436</v>
      </c>
      <c r="X123" s="5">
        <f t="shared" si="26"/>
        <v>0.31312868323077436</v>
      </c>
      <c r="Y123" s="4">
        <f t="shared" si="27"/>
        <v>17.940952299651897</v>
      </c>
    </row>
    <row r="124" spans="1:25" ht="12.75">
      <c r="A124" s="2" t="s">
        <v>214</v>
      </c>
      <c r="B124" t="s">
        <v>213</v>
      </c>
      <c r="C124" s="2">
        <v>17</v>
      </c>
      <c r="D124" s="2">
        <v>30</v>
      </c>
      <c r="E124" s="2" t="s">
        <v>4</v>
      </c>
      <c r="F124" s="2">
        <v>39.7</v>
      </c>
      <c r="G124" s="2">
        <v>66.8</v>
      </c>
      <c r="H124" s="2">
        <v>-6</v>
      </c>
      <c r="I124" s="9">
        <f t="shared" si="14"/>
        <v>24.66748718796486</v>
      </c>
      <c r="J124" s="9">
        <f t="shared" si="15"/>
        <v>6857.638203011698</v>
      </c>
      <c r="L124" s="5">
        <f t="shared" si="16"/>
        <v>0.6928957012222222</v>
      </c>
      <c r="M124" s="5">
        <f t="shared" si="17"/>
        <v>1.1658799204444443</v>
      </c>
      <c r="N124" s="5"/>
      <c r="O124" s="5">
        <f t="shared" si="18"/>
        <v>-0.16239735838775105</v>
      </c>
      <c r="P124" s="5">
        <f t="shared" si="19"/>
        <v>1.7339161069561817</v>
      </c>
      <c r="Q124" s="4">
        <f t="shared" si="20"/>
        <v>6857.638203011698</v>
      </c>
      <c r="R124" s="5"/>
      <c r="S124" s="5">
        <f t="shared" si="21"/>
        <v>0.33638517126953915</v>
      </c>
      <c r="T124" s="5">
        <f t="shared" si="22"/>
        <v>0.7324483623256806</v>
      </c>
      <c r="U124" s="5">
        <f t="shared" si="23"/>
        <v>0.4305288622794734</v>
      </c>
      <c r="V124" s="5">
        <f t="shared" si="24"/>
        <v>0.4305288622794734</v>
      </c>
      <c r="W124" s="5">
        <f t="shared" si="25"/>
        <v>0.4305288622794734</v>
      </c>
      <c r="X124" s="5">
        <f t="shared" si="26"/>
        <v>0.4305288622794734</v>
      </c>
      <c r="Y124" s="4">
        <f t="shared" si="27"/>
        <v>24.66748718796486</v>
      </c>
    </row>
    <row r="125" spans="1:25" ht="12.75">
      <c r="A125" s="2" t="s">
        <v>216</v>
      </c>
      <c r="B125" t="s">
        <v>215</v>
      </c>
      <c r="C125" s="2">
        <v>17</v>
      </c>
      <c r="D125" s="2">
        <v>30</v>
      </c>
      <c r="E125" s="2" t="s">
        <v>4</v>
      </c>
      <c r="F125" s="2">
        <v>38</v>
      </c>
      <c r="G125" s="2">
        <v>58.4</v>
      </c>
      <c r="H125" s="2">
        <v>-5</v>
      </c>
      <c r="I125" s="9">
        <f t="shared" si="14"/>
        <v>31.268947226524514</v>
      </c>
      <c r="J125" s="9">
        <f t="shared" si="15"/>
        <v>6737.708862878964</v>
      </c>
      <c r="L125" s="5">
        <f t="shared" si="16"/>
        <v>0.6632251044444444</v>
      </c>
      <c r="M125" s="5">
        <f t="shared" si="17"/>
        <v>1.0192722657777777</v>
      </c>
      <c r="N125" s="5"/>
      <c r="O125" s="5">
        <f t="shared" si="18"/>
        <v>-0.1324063426973412</v>
      </c>
      <c r="P125" s="5">
        <f t="shared" si="19"/>
        <v>1.703592632839182</v>
      </c>
      <c r="Q125" s="4">
        <f t="shared" si="20"/>
        <v>6737.708862878964</v>
      </c>
      <c r="R125" s="5"/>
      <c r="S125" s="5">
        <f t="shared" si="21"/>
        <v>0.42025420585295575</v>
      </c>
      <c r="T125" s="5">
        <f t="shared" si="22"/>
        <v>0.6920414004651456</v>
      </c>
      <c r="U125" s="5">
        <f t="shared" si="23"/>
        <v>0.5457460734257774</v>
      </c>
      <c r="V125" s="5">
        <f t="shared" si="24"/>
        <v>0.5457460734257774</v>
      </c>
      <c r="W125" s="5">
        <f t="shared" si="25"/>
        <v>0.5457460734257774</v>
      </c>
      <c r="X125" s="5">
        <f t="shared" si="26"/>
        <v>0.5457460734257774</v>
      </c>
      <c r="Y125" s="4">
        <f t="shared" si="27"/>
        <v>31.268947226524514</v>
      </c>
    </row>
    <row r="126" spans="1:25" ht="12.75">
      <c r="A126" s="2" t="s">
        <v>218</v>
      </c>
      <c r="B126" t="s">
        <v>217</v>
      </c>
      <c r="C126" s="2">
        <v>14</v>
      </c>
      <c r="D126" s="2">
        <v>27</v>
      </c>
      <c r="E126" s="2" t="s">
        <v>1</v>
      </c>
      <c r="F126" s="2">
        <v>48.8</v>
      </c>
      <c r="G126" s="2">
        <v>2.3</v>
      </c>
      <c r="H126" s="2">
        <v>-1</v>
      </c>
      <c r="I126" s="9">
        <f t="shared" si="14"/>
        <v>48.96365456931481</v>
      </c>
      <c r="J126" s="9">
        <f t="shared" si="15"/>
        <v>4149.405742535465</v>
      </c>
      <c r="L126" s="5">
        <f t="shared" si="16"/>
        <v>0.8517206604444444</v>
      </c>
      <c r="M126" s="5">
        <f t="shared" si="17"/>
        <v>0.04014257211111111</v>
      </c>
      <c r="N126" s="5"/>
      <c r="O126" s="5">
        <f t="shared" si="18"/>
        <v>0.4983043431455564</v>
      </c>
      <c r="P126" s="5">
        <f t="shared" si="19"/>
        <v>1.0491544228913945</v>
      </c>
      <c r="Q126" s="4">
        <f t="shared" si="20"/>
        <v>4149.405742535465</v>
      </c>
      <c r="R126" s="5"/>
      <c r="S126" s="5">
        <f t="shared" si="21"/>
        <v>0.5341939785326397</v>
      </c>
      <c r="T126" s="5">
        <f t="shared" si="22"/>
        <v>0.4649630137649443</v>
      </c>
      <c r="U126" s="5">
        <f t="shared" si="23"/>
        <v>0.8545769714661978</v>
      </c>
      <c r="V126" s="5">
        <f t="shared" si="24"/>
        <v>0.8545769714661978</v>
      </c>
      <c r="W126" s="5">
        <f t="shared" si="25"/>
        <v>0.8545769714661978</v>
      </c>
      <c r="X126" s="5">
        <f t="shared" si="26"/>
        <v>0.8545769714661978</v>
      </c>
      <c r="Y126" s="4">
        <f t="shared" si="27"/>
        <v>48.96365456931481</v>
      </c>
    </row>
    <row r="127" spans="1:25" ht="12.75">
      <c r="A127" s="2" t="s">
        <v>220</v>
      </c>
      <c r="B127" t="s">
        <v>219</v>
      </c>
      <c r="C127" s="2">
        <v>8</v>
      </c>
      <c r="D127" s="2">
        <v>11</v>
      </c>
      <c r="E127" s="2" t="s">
        <v>44</v>
      </c>
      <c r="F127" s="2">
        <v>16</v>
      </c>
      <c r="G127" s="2">
        <v>-61.7</v>
      </c>
      <c r="H127" s="2">
        <v>4</v>
      </c>
      <c r="I127" s="9">
        <f t="shared" si="14"/>
        <v>133.46331860615183</v>
      </c>
      <c r="J127" s="9">
        <f t="shared" si="15"/>
        <v>1776.5531756718703</v>
      </c>
      <c r="L127" s="5">
        <f t="shared" si="16"/>
        <v>0.27925267555555555</v>
      </c>
      <c r="M127" s="5">
        <f t="shared" si="17"/>
        <v>-1.0768681301111112</v>
      </c>
      <c r="N127" s="5"/>
      <c r="O127" s="5">
        <f t="shared" si="18"/>
        <v>0.9007983905641137</v>
      </c>
      <c r="P127" s="5">
        <f t="shared" si="19"/>
        <v>0.4491917005491455</v>
      </c>
      <c r="Q127" s="4">
        <f t="shared" si="20"/>
        <v>1776.5531756718703</v>
      </c>
      <c r="R127" s="5"/>
      <c r="S127" s="5">
        <f t="shared" si="21"/>
        <v>0.25744937788326805</v>
      </c>
      <c r="T127" s="5">
        <f t="shared" si="22"/>
        <v>-0.24399728458168746</v>
      </c>
      <c r="U127" s="5">
        <f t="shared" si="23"/>
        <v>0.8122182994192837</v>
      </c>
      <c r="V127" s="5">
        <f t="shared" si="24"/>
        <v>2.3293743005807164</v>
      </c>
      <c r="W127" s="5">
        <f t="shared" si="25"/>
        <v>2.3293743005807164</v>
      </c>
      <c r="X127" s="5">
        <f t="shared" si="26"/>
        <v>2.3293743005807164</v>
      </c>
      <c r="Y127" s="4">
        <f t="shared" si="27"/>
        <v>133.46331860615183</v>
      </c>
    </row>
    <row r="128" spans="1:25" ht="12.75">
      <c r="A128" s="2" t="s">
        <v>222</v>
      </c>
      <c r="B128" t="s">
        <v>221</v>
      </c>
      <c r="C128" s="2">
        <v>39</v>
      </c>
      <c r="D128" s="2">
        <v>53</v>
      </c>
      <c r="E128" s="2" t="s">
        <v>9</v>
      </c>
      <c r="F128" s="2">
        <v>-13</v>
      </c>
      <c r="G128" s="2">
        <v>45.3</v>
      </c>
      <c r="H128" s="2">
        <v>-3</v>
      </c>
      <c r="I128" s="9">
        <f t="shared" si="14"/>
        <v>79.36628570717276</v>
      </c>
      <c r="J128" s="9">
        <f t="shared" si="15"/>
        <v>8753.39429249136</v>
      </c>
      <c r="L128" s="5">
        <f t="shared" si="16"/>
        <v>-0.22689279888888889</v>
      </c>
      <c r="M128" s="5">
        <f t="shared" si="17"/>
        <v>0.7906341376666666</v>
      </c>
      <c r="N128" s="5"/>
      <c r="O128" s="5">
        <f t="shared" si="18"/>
        <v>-0.5991598080195846</v>
      </c>
      <c r="P128" s="5">
        <f t="shared" si="19"/>
        <v>2.213247608720951</v>
      </c>
      <c r="Q128" s="4">
        <f t="shared" si="20"/>
        <v>8753.39429249136</v>
      </c>
      <c r="R128" s="5"/>
      <c r="S128" s="5">
        <f t="shared" si="21"/>
        <v>0.642757555415046</v>
      </c>
      <c r="T128" s="5">
        <f t="shared" si="22"/>
        <v>0.12068032699124273</v>
      </c>
      <c r="U128" s="5">
        <f t="shared" si="23"/>
        <v>1.385202977039665</v>
      </c>
      <c r="V128" s="5">
        <f t="shared" si="24"/>
        <v>1.385202977039665</v>
      </c>
      <c r="W128" s="5">
        <f t="shared" si="25"/>
        <v>1.385202977039665</v>
      </c>
      <c r="X128" s="5">
        <f t="shared" si="26"/>
        <v>1.385202977039665</v>
      </c>
      <c r="Y128" s="4">
        <f t="shared" si="27"/>
        <v>79.36628570717276</v>
      </c>
    </row>
    <row r="129" spans="1:25" ht="12.75">
      <c r="A129" s="2" t="s">
        <v>224</v>
      </c>
      <c r="B129" t="s">
        <v>728</v>
      </c>
      <c r="C129" s="2">
        <v>8</v>
      </c>
      <c r="D129" s="2">
        <v>11</v>
      </c>
      <c r="E129" s="2" t="s">
        <v>44</v>
      </c>
      <c r="F129" s="2">
        <v>17.92</v>
      </c>
      <c r="G129" s="2">
        <v>-62.83</v>
      </c>
      <c r="H129" s="2">
        <v>4</v>
      </c>
      <c r="I129" s="9">
        <f t="shared" si="14"/>
        <v>132.61396337957996</v>
      </c>
      <c r="J129" s="9">
        <f t="shared" si="15"/>
        <v>1626.439563287525</v>
      </c>
      <c r="L129" s="5">
        <f>F129*DR</f>
        <v>0.31276299662222223</v>
      </c>
      <c r="M129" s="5">
        <f>G129*DR</f>
        <v>-1.096590350322222</v>
      </c>
      <c r="N129" s="5"/>
      <c r="O129" s="5">
        <f>COS(HE-M129)*COS(HN)*COS(L129)+SIN(HN)*SIN(L129)</f>
        <v>0.9166273216737209</v>
      </c>
      <c r="P129" s="5">
        <f t="shared" si="19"/>
        <v>0.4112362991877434</v>
      </c>
      <c r="Q129" s="4">
        <f t="shared" si="20"/>
        <v>1626.439563287525</v>
      </c>
      <c r="R129" s="5"/>
      <c r="S129" s="5">
        <f>SIN(M129-HE)*COS(L129)*COS(HN)</f>
        <v>0.24030180652830524</v>
      </c>
      <c r="T129" s="5">
        <f>SIN(L129)-SIN(HN)*COS(P129)</f>
        <v>-0.22107695125793353</v>
      </c>
      <c r="U129" s="5">
        <f>ATAN(ABS(S129/T129))</f>
        <v>0.8270423443891145</v>
      </c>
      <c r="V129" s="5">
        <f>IF(T129&lt;0,PI-U129,U129)</f>
        <v>2.3145502556108855</v>
      </c>
      <c r="W129" s="5">
        <f>IF(S129&lt;0,(-1*V129),V129)</f>
        <v>2.3145502556108855</v>
      </c>
      <c r="X129" s="5">
        <f t="shared" si="26"/>
        <v>2.3145502556108855</v>
      </c>
      <c r="Y129" s="4">
        <f t="shared" si="27"/>
        <v>132.61396337957996</v>
      </c>
    </row>
    <row r="130" spans="1:25" ht="12.75">
      <c r="A130" s="2" t="s">
        <v>226</v>
      </c>
      <c r="B130" t="s">
        <v>225</v>
      </c>
      <c r="C130" s="2">
        <v>32</v>
      </c>
      <c r="D130" s="2">
        <v>56</v>
      </c>
      <c r="E130" s="2" t="s">
        <v>18</v>
      </c>
      <c r="F130" s="2">
        <v>-22.3</v>
      </c>
      <c r="G130" s="2">
        <v>166.5</v>
      </c>
      <c r="H130" s="2">
        <v>-11</v>
      </c>
      <c r="I130" s="9">
        <f t="shared" si="14"/>
        <v>263.0328512961165</v>
      </c>
      <c r="J130" s="9">
        <f t="shared" si="15"/>
        <v>8329.4093364695</v>
      </c>
      <c r="L130" s="5">
        <f t="shared" si="16"/>
        <v>-0.38920841655555555</v>
      </c>
      <c r="M130" s="5">
        <f t="shared" si="17"/>
        <v>2.905973155</v>
      </c>
      <c r="N130" s="5"/>
      <c r="O130" s="5">
        <f t="shared" si="18"/>
        <v>-0.5100552455151701</v>
      </c>
      <c r="P130" s="5">
        <f t="shared" si="19"/>
        <v>2.106045344240076</v>
      </c>
      <c r="Q130" s="4">
        <f t="shared" si="20"/>
        <v>8329.4093364695</v>
      </c>
      <c r="R130" s="5"/>
      <c r="S130" s="5">
        <f t="shared" si="21"/>
        <v>-0.6974125562339434</v>
      </c>
      <c r="T130" s="5">
        <f t="shared" si="22"/>
        <v>-0.08522564129008109</v>
      </c>
      <c r="U130" s="5">
        <f t="shared" si="23"/>
        <v>1.4491966177154447</v>
      </c>
      <c r="V130" s="5">
        <f t="shared" si="24"/>
        <v>1.6923959822845553</v>
      </c>
      <c r="W130" s="5">
        <f t="shared" si="25"/>
        <v>-1.6923959822845553</v>
      </c>
      <c r="X130" s="5">
        <f t="shared" si="26"/>
        <v>4.590789217715445</v>
      </c>
      <c r="Y130" s="4">
        <f t="shared" si="27"/>
        <v>263.0328512961165</v>
      </c>
    </row>
    <row r="131" spans="1:25" ht="12.75">
      <c r="A131" s="2" t="s">
        <v>228</v>
      </c>
      <c r="B131" t="s">
        <v>227</v>
      </c>
      <c r="C131" s="2">
        <v>30</v>
      </c>
      <c r="D131" s="2">
        <v>56</v>
      </c>
      <c r="E131" s="2" t="s">
        <v>18</v>
      </c>
      <c r="F131" s="2">
        <v>-19.9</v>
      </c>
      <c r="G131" s="2">
        <v>158.3</v>
      </c>
      <c r="H131" s="2">
        <v>-11</v>
      </c>
      <c r="I131" s="9">
        <f t="shared" si="14"/>
        <v>270.013536212879</v>
      </c>
      <c r="J131" s="9">
        <f t="shared" si="15"/>
        <v>8709.93280489016</v>
      </c>
      <c r="L131" s="5">
        <f t="shared" si="16"/>
        <v>-0.3473205152222222</v>
      </c>
      <c r="M131" s="5">
        <f t="shared" si="17"/>
        <v>2.762856158777778</v>
      </c>
      <c r="N131" s="5"/>
      <c r="O131" s="5">
        <f t="shared" si="18"/>
        <v>-0.59032569317764</v>
      </c>
      <c r="P131" s="5">
        <f t="shared" si="19"/>
        <v>2.202258610591697</v>
      </c>
      <c r="Q131" s="4">
        <f t="shared" si="20"/>
        <v>8709.93280489016</v>
      </c>
      <c r="R131" s="5"/>
      <c r="S131" s="5">
        <f t="shared" si="21"/>
        <v>-0.6593271608098117</v>
      </c>
      <c r="T131" s="5">
        <f t="shared" si="22"/>
        <v>0.00015578468636112675</v>
      </c>
      <c r="U131" s="5">
        <f t="shared" si="23"/>
        <v>1.5705600485210411</v>
      </c>
      <c r="V131" s="5">
        <f t="shared" si="24"/>
        <v>1.5705600485210411</v>
      </c>
      <c r="W131" s="5">
        <f t="shared" si="25"/>
        <v>-1.5705600485210411</v>
      </c>
      <c r="X131" s="5">
        <f t="shared" si="26"/>
        <v>4.712625151478959</v>
      </c>
      <c r="Y131" s="4">
        <f t="shared" si="27"/>
        <v>270.013536212879</v>
      </c>
    </row>
    <row r="132" spans="1:25" ht="12.75">
      <c r="A132" s="2" t="s">
        <v>230</v>
      </c>
      <c r="B132" t="s">
        <v>229</v>
      </c>
      <c r="C132" s="2">
        <v>8</v>
      </c>
      <c r="D132" s="2">
        <v>11</v>
      </c>
      <c r="E132" s="2" t="s">
        <v>44</v>
      </c>
      <c r="F132" s="2">
        <v>14.6</v>
      </c>
      <c r="G132" s="2">
        <v>-61</v>
      </c>
      <c r="H132" s="2">
        <v>4</v>
      </c>
      <c r="I132" s="9">
        <f t="shared" si="14"/>
        <v>134.182766192633</v>
      </c>
      <c r="J132" s="9">
        <f t="shared" si="15"/>
        <v>1881.5322005851228</v>
      </c>
      <c r="L132" s="5">
        <f t="shared" si="16"/>
        <v>0.25481806644444444</v>
      </c>
      <c r="M132" s="5">
        <f t="shared" si="17"/>
        <v>-1.0646508255555556</v>
      </c>
      <c r="N132" s="5"/>
      <c r="O132" s="5">
        <f t="shared" si="18"/>
        <v>0.8889563057727226</v>
      </c>
      <c r="P132" s="5">
        <f t="shared" si="19"/>
        <v>0.47573506968018275</v>
      </c>
      <c r="Q132" s="4">
        <f t="shared" si="20"/>
        <v>1881.5322005851228</v>
      </c>
      <c r="R132" s="5"/>
      <c r="S132" s="5">
        <f t="shared" si="21"/>
        <v>0.26828011190190465</v>
      </c>
      <c r="T132" s="5">
        <f t="shared" si="22"/>
        <v>-0.26073405574792136</v>
      </c>
      <c r="U132" s="5">
        <f t="shared" si="23"/>
        <v>0.799661570453855</v>
      </c>
      <c r="V132" s="5">
        <f t="shared" si="24"/>
        <v>2.341931029546145</v>
      </c>
      <c r="W132" s="5">
        <f t="shared" si="25"/>
        <v>2.341931029546145</v>
      </c>
      <c r="X132" s="5">
        <f t="shared" si="26"/>
        <v>2.341931029546145</v>
      </c>
      <c r="Y132" s="4">
        <f t="shared" si="27"/>
        <v>134.182766192633</v>
      </c>
    </row>
    <row r="133" spans="1:25" ht="12.75">
      <c r="A133" s="2" t="s">
        <v>232</v>
      </c>
      <c r="B133" t="s">
        <v>231</v>
      </c>
      <c r="C133" s="2">
        <v>32</v>
      </c>
      <c r="D133" s="2">
        <v>63</v>
      </c>
      <c r="E133" s="2" t="s">
        <v>18</v>
      </c>
      <c r="F133" s="2">
        <v>-17.6</v>
      </c>
      <c r="G133" s="2">
        <v>-149.5</v>
      </c>
      <c r="H133" s="2">
        <v>10</v>
      </c>
      <c r="I133" s="9">
        <f t="shared" si="14"/>
        <v>243.2718300615844</v>
      </c>
      <c r="J133" s="9">
        <f t="shared" si="15"/>
        <v>5780.8993249757805</v>
      </c>
      <c r="L133" s="5">
        <f t="shared" si="16"/>
        <v>-0.30717794311111113</v>
      </c>
      <c r="M133" s="5">
        <f t="shared" si="17"/>
        <v>-2.609267187222222</v>
      </c>
      <c r="N133" s="5"/>
      <c r="O133" s="5">
        <f t="shared" si="18"/>
        <v>0.10891125490283829</v>
      </c>
      <c r="P133" s="5">
        <f t="shared" si="19"/>
        <v>1.4616686030280102</v>
      </c>
      <c r="Q133" s="4">
        <f t="shared" si="20"/>
        <v>5780.8993249757805</v>
      </c>
      <c r="R133" s="5"/>
      <c r="S133" s="5">
        <f t="shared" si="21"/>
        <v>-0.7252237699821481</v>
      </c>
      <c r="T133" s="5">
        <f t="shared" si="22"/>
        <v>-0.36519644147675995</v>
      </c>
      <c r="U133" s="5">
        <f t="shared" si="23"/>
        <v>1.104301739499618</v>
      </c>
      <c r="V133" s="5">
        <f t="shared" si="24"/>
        <v>2.037290860500382</v>
      </c>
      <c r="W133" s="5">
        <f t="shared" si="25"/>
        <v>-2.037290860500382</v>
      </c>
      <c r="X133" s="5">
        <f t="shared" si="26"/>
        <v>4.245894339499618</v>
      </c>
      <c r="Y133" s="4">
        <f t="shared" si="27"/>
        <v>243.2718300615844</v>
      </c>
    </row>
    <row r="134" spans="1:25" ht="12.75">
      <c r="A134" s="2" t="s">
        <v>234</v>
      </c>
      <c r="B134" t="s">
        <v>233</v>
      </c>
      <c r="C134" s="2">
        <v>32</v>
      </c>
      <c r="D134" s="2">
        <v>63</v>
      </c>
      <c r="E134" s="2" t="s">
        <v>18</v>
      </c>
      <c r="F134" s="2">
        <v>-22.5</v>
      </c>
      <c r="G134" s="2">
        <v>-152</v>
      </c>
      <c r="H134" s="2">
        <v>10</v>
      </c>
      <c r="I134" s="9">
        <f t="shared" si="14"/>
        <v>240.9991007179812</v>
      </c>
      <c r="J134" s="9">
        <f t="shared" si="15"/>
        <v>6121.7385297226265</v>
      </c>
      <c r="L134" s="5">
        <f t="shared" si="16"/>
        <v>-0.392699075</v>
      </c>
      <c r="M134" s="5">
        <f t="shared" si="17"/>
        <v>-2.6529004177777775</v>
      </c>
      <c r="N134" s="5"/>
      <c r="O134" s="5">
        <f t="shared" si="18"/>
        <v>0.02294639108274915</v>
      </c>
      <c r="P134" s="5">
        <f t="shared" si="19"/>
        <v>1.5478479215480725</v>
      </c>
      <c r="Q134" s="4">
        <f t="shared" si="20"/>
        <v>6121.7385297226265</v>
      </c>
      <c r="R134" s="5"/>
      <c r="S134" s="5">
        <f t="shared" si="21"/>
        <v>-0.7142326298666187</v>
      </c>
      <c r="T134" s="5">
        <f t="shared" si="22"/>
        <v>-0.395920283278333</v>
      </c>
      <c r="U134" s="5">
        <f t="shared" si="23"/>
        <v>1.0646351301236918</v>
      </c>
      <c r="V134" s="5">
        <f t="shared" si="24"/>
        <v>2.0769574698763082</v>
      </c>
      <c r="W134" s="5">
        <f t="shared" si="25"/>
        <v>-2.0769574698763082</v>
      </c>
      <c r="X134" s="5">
        <f t="shared" si="26"/>
        <v>4.206227730123691</v>
      </c>
      <c r="Y134" s="4">
        <f t="shared" si="27"/>
        <v>240.9991007179812</v>
      </c>
    </row>
    <row r="135" spans="1:25" ht="12.75">
      <c r="A135" s="2" t="s">
        <v>235</v>
      </c>
      <c r="B135" t="s">
        <v>693</v>
      </c>
      <c r="C135" s="2">
        <v>7</v>
      </c>
      <c r="D135" s="2">
        <v>10</v>
      </c>
      <c r="E135" s="2" t="s">
        <v>44</v>
      </c>
      <c r="F135" s="2">
        <v>10.3</v>
      </c>
      <c r="G135" s="2">
        <v>-109.2</v>
      </c>
      <c r="H135" s="2">
        <v>7</v>
      </c>
      <c r="I135" s="9">
        <f t="shared" si="14"/>
        <v>232.90515551897573</v>
      </c>
      <c r="J135" s="9">
        <f t="shared" si="15"/>
        <v>2475.9074279989327</v>
      </c>
      <c r="L135" s="5">
        <f t="shared" si="16"/>
        <v>0.1797689098888889</v>
      </c>
      <c r="M135" s="5">
        <f t="shared" si="17"/>
        <v>-1.9058995106666667</v>
      </c>
      <c r="N135" s="5"/>
      <c r="O135" s="5">
        <f t="shared" si="18"/>
        <v>0.8103661462303644</v>
      </c>
      <c r="P135" s="5">
        <f t="shared" si="19"/>
        <v>0.626019577243725</v>
      </c>
      <c r="Q135" s="4">
        <f t="shared" si="20"/>
        <v>2475.9074279989327</v>
      </c>
      <c r="R135" s="5"/>
      <c r="S135" s="5">
        <f t="shared" si="21"/>
        <v>-0.3817558174134457</v>
      </c>
      <c r="T135" s="5">
        <f t="shared" si="22"/>
        <v>-0.2886656716003623</v>
      </c>
      <c r="U135" s="5">
        <f t="shared" si="23"/>
        <v>0.9233691393347964</v>
      </c>
      <c r="V135" s="5">
        <f t="shared" si="24"/>
        <v>2.218223460665204</v>
      </c>
      <c r="W135" s="5">
        <f t="shared" si="25"/>
        <v>-2.218223460665204</v>
      </c>
      <c r="X135" s="5">
        <f t="shared" si="26"/>
        <v>4.064961739334796</v>
      </c>
      <c r="Y135" s="4">
        <f t="shared" si="27"/>
        <v>232.90515551897573</v>
      </c>
    </row>
    <row r="136" spans="1:25" ht="12.75">
      <c r="A136" s="2" t="s">
        <v>237</v>
      </c>
      <c r="B136" t="s">
        <v>236</v>
      </c>
      <c r="C136" s="2">
        <v>31</v>
      </c>
      <c r="D136" s="2">
        <v>63</v>
      </c>
      <c r="E136" s="2" t="s">
        <v>18</v>
      </c>
      <c r="F136" s="2">
        <v>-9</v>
      </c>
      <c r="G136" s="2">
        <v>-139.5</v>
      </c>
      <c r="H136" s="2">
        <v>10</v>
      </c>
      <c r="I136" s="9">
        <f t="shared" si="14"/>
        <v>243.30837513632724</v>
      </c>
      <c r="J136" s="9">
        <f t="shared" si="15"/>
        <v>4885.01081920621</v>
      </c>
      <c r="L136" s="5">
        <f t="shared" si="16"/>
        <v>-0.15707963</v>
      </c>
      <c r="M136" s="5">
        <f t="shared" si="17"/>
        <v>-2.434734265</v>
      </c>
      <c r="N136" s="5"/>
      <c r="O136" s="5">
        <f t="shared" si="18"/>
        <v>0.3293812728414387</v>
      </c>
      <c r="P136" s="5">
        <f t="shared" si="19"/>
        <v>1.2351481211646549</v>
      </c>
      <c r="Q136" s="4">
        <f t="shared" si="20"/>
        <v>4885.01081920621</v>
      </c>
      <c r="R136" s="5"/>
      <c r="S136" s="5">
        <f t="shared" si="21"/>
        <v>-0.6890728709893303</v>
      </c>
      <c r="T136" s="5">
        <f t="shared" si="22"/>
        <v>-0.3464413713221513</v>
      </c>
      <c r="U136" s="5">
        <f t="shared" si="23"/>
        <v>1.1049395713683872</v>
      </c>
      <c r="V136" s="5">
        <f t="shared" si="24"/>
        <v>2.036653028631613</v>
      </c>
      <c r="W136" s="5">
        <f t="shared" si="25"/>
        <v>-2.036653028631613</v>
      </c>
      <c r="X136" s="5">
        <f t="shared" si="26"/>
        <v>4.246532171368387</v>
      </c>
      <c r="Y136" s="4">
        <f t="shared" si="27"/>
        <v>243.30837513632724</v>
      </c>
    </row>
    <row r="137" spans="1:25" ht="12.75">
      <c r="A137" s="2" t="s">
        <v>239</v>
      </c>
      <c r="B137" t="s">
        <v>238</v>
      </c>
      <c r="C137" s="2">
        <v>5</v>
      </c>
      <c r="D137" s="2">
        <v>9</v>
      </c>
      <c r="E137" s="2" t="s">
        <v>44</v>
      </c>
      <c r="F137" s="2">
        <v>46.7</v>
      </c>
      <c r="G137" s="2">
        <v>-56</v>
      </c>
      <c r="H137" s="2">
        <v>3</v>
      </c>
      <c r="I137" s="9">
        <f t="shared" si="14"/>
        <v>50.742091853767526</v>
      </c>
      <c r="J137" s="9">
        <f t="shared" si="15"/>
        <v>1507.833867589819</v>
      </c>
      <c r="L137" s="5">
        <f t="shared" si="16"/>
        <v>0.8150687467777779</v>
      </c>
      <c r="M137" s="5">
        <f t="shared" si="17"/>
        <v>-0.9773843644444444</v>
      </c>
      <c r="N137" s="5"/>
      <c r="O137" s="5">
        <f t="shared" si="18"/>
        <v>0.9282011893121187</v>
      </c>
      <c r="P137" s="5">
        <f t="shared" si="19"/>
        <v>0.38124750128693274</v>
      </c>
      <c r="Q137" s="4">
        <f t="shared" si="20"/>
        <v>1507.833867589819</v>
      </c>
      <c r="R137" s="5"/>
      <c r="S137" s="5">
        <f t="shared" si="21"/>
        <v>0.23533450429695338</v>
      </c>
      <c r="T137" s="5">
        <f t="shared" si="22"/>
        <v>0.19233053149719959</v>
      </c>
      <c r="U137" s="5">
        <f t="shared" si="23"/>
        <v>0.8856165570906464</v>
      </c>
      <c r="V137" s="5">
        <f t="shared" si="24"/>
        <v>0.8856165570906464</v>
      </c>
      <c r="W137" s="5">
        <f t="shared" si="25"/>
        <v>0.8856165570906464</v>
      </c>
      <c r="X137" s="5">
        <f t="shared" si="26"/>
        <v>0.8856165570906464</v>
      </c>
      <c r="Y137" s="4">
        <f t="shared" si="27"/>
        <v>50.742091853767526</v>
      </c>
    </row>
    <row r="138" spans="1:25" ht="12.75">
      <c r="A138" s="2" t="s">
        <v>241</v>
      </c>
      <c r="B138" t="s">
        <v>240</v>
      </c>
      <c r="C138" s="2">
        <v>39</v>
      </c>
      <c r="D138" s="2">
        <v>53</v>
      </c>
      <c r="E138" s="2" t="s">
        <v>9</v>
      </c>
      <c r="F138" s="2">
        <v>-21.1</v>
      </c>
      <c r="G138" s="2">
        <v>55.6</v>
      </c>
      <c r="H138" s="2">
        <v>-4</v>
      </c>
      <c r="I138" s="9">
        <f t="shared" si="14"/>
        <v>81.51291409256245</v>
      </c>
      <c r="J138" s="9">
        <f t="shared" si="15"/>
        <v>9626.348607322423</v>
      </c>
      <c r="L138" s="5">
        <f t="shared" si="16"/>
        <v>-0.3682644658888889</v>
      </c>
      <c r="M138" s="5">
        <f t="shared" si="17"/>
        <v>0.9704030475555556</v>
      </c>
      <c r="N138" s="5"/>
      <c r="O138" s="5">
        <f t="shared" si="18"/>
        <v>-0.7599089153852671</v>
      </c>
      <c r="P138" s="5">
        <f t="shared" si="19"/>
        <v>2.4339693065290575</v>
      </c>
      <c r="Q138" s="4">
        <f t="shared" si="20"/>
        <v>9626.348607322423</v>
      </c>
      <c r="R138" s="5"/>
      <c r="S138" s="5">
        <f t="shared" si="21"/>
        <v>0.525157489903187</v>
      </c>
      <c r="T138" s="5">
        <f t="shared" si="22"/>
        <v>0.07836431898454593</v>
      </c>
      <c r="U138" s="5">
        <f t="shared" si="23"/>
        <v>1.4226687095423884</v>
      </c>
      <c r="V138" s="5">
        <f t="shared" si="24"/>
        <v>1.4226687095423884</v>
      </c>
      <c r="W138" s="5">
        <f t="shared" si="25"/>
        <v>1.4226687095423884</v>
      </c>
      <c r="X138" s="5">
        <f t="shared" si="26"/>
        <v>1.4226687095423884</v>
      </c>
      <c r="Y138" s="4">
        <f t="shared" si="27"/>
        <v>81.51291409256245</v>
      </c>
    </row>
    <row r="139" spans="1:25" ht="12.75">
      <c r="A139" s="2" t="s">
        <v>243</v>
      </c>
      <c r="B139" t="s">
        <v>242</v>
      </c>
      <c r="C139" s="2">
        <v>39</v>
      </c>
      <c r="D139" s="2">
        <v>53</v>
      </c>
      <c r="E139" s="2" t="s">
        <v>9</v>
      </c>
      <c r="F139" s="2">
        <v>-11.5</v>
      </c>
      <c r="G139" s="2">
        <v>47.3</v>
      </c>
      <c r="H139" s="2">
        <v>-3</v>
      </c>
      <c r="I139" s="9">
        <f t="shared" si="14"/>
        <v>76.41402503040091</v>
      </c>
      <c r="J139" s="9">
        <f t="shared" si="15"/>
        <v>8803.976125769454</v>
      </c>
      <c r="L139" s="5">
        <f t="shared" si="16"/>
        <v>-0.20071286055555554</v>
      </c>
      <c r="M139" s="5">
        <f t="shared" si="17"/>
        <v>0.8255407221111111</v>
      </c>
      <c r="N139" s="5"/>
      <c r="O139" s="5">
        <f t="shared" si="18"/>
        <v>-0.6093500491251894</v>
      </c>
      <c r="P139" s="5">
        <f t="shared" si="19"/>
        <v>2.226036947097207</v>
      </c>
      <c r="Q139" s="4">
        <f t="shared" si="20"/>
        <v>8803.976125769454</v>
      </c>
      <c r="R139" s="5"/>
      <c r="S139" s="5">
        <f t="shared" si="21"/>
        <v>0.6295529525485775</v>
      </c>
      <c r="T139" s="5">
        <f t="shared" si="22"/>
        <v>0.15214178984842064</v>
      </c>
      <c r="U139" s="5">
        <f t="shared" si="23"/>
        <v>1.3336763087317904</v>
      </c>
      <c r="V139" s="5">
        <f t="shared" si="24"/>
        <v>1.3336763087317904</v>
      </c>
      <c r="W139" s="5">
        <f t="shared" si="25"/>
        <v>1.3336763087317904</v>
      </c>
      <c r="X139" s="5">
        <f t="shared" si="26"/>
        <v>1.3336763087317904</v>
      </c>
      <c r="Y139" s="4">
        <f t="shared" si="27"/>
        <v>76.41402503040091</v>
      </c>
    </row>
    <row r="140" spans="1:25" ht="12.75">
      <c r="A140" s="2" t="s">
        <v>245</v>
      </c>
      <c r="B140" t="s">
        <v>244</v>
      </c>
      <c r="C140" s="2">
        <v>39</v>
      </c>
      <c r="D140" s="2">
        <v>53</v>
      </c>
      <c r="E140" s="2" t="s">
        <v>9</v>
      </c>
      <c r="F140" s="2">
        <v>-19.6</v>
      </c>
      <c r="G140" s="2">
        <v>41.6</v>
      </c>
      <c r="H140" s="2">
        <v>-3</v>
      </c>
      <c r="I140" s="9">
        <f aca="true" t="shared" si="28" ref="I140:I204">Y140</f>
        <v>88.73933434390301</v>
      </c>
      <c r="J140" s="9">
        <f aca="true" t="shared" si="29" ref="J140:J204">Q140</f>
        <v>8788.724037285729</v>
      </c>
      <c r="L140" s="5">
        <f aca="true" t="shared" si="30" ref="L140:L204">F140*DR</f>
        <v>-0.3420845275555556</v>
      </c>
      <c r="M140" s="5">
        <f aca="true" t="shared" si="31" ref="M140:M204">G140*DR</f>
        <v>0.7260569564444445</v>
      </c>
      <c r="N140" s="5"/>
      <c r="O140" s="5">
        <f aca="true" t="shared" si="32" ref="O140:O204">COS(HE-M140)*COS(HN)*COS(L140)+SIN(HN)*SIN(L140)</f>
        <v>-0.6062877756268471</v>
      </c>
      <c r="P140" s="5">
        <f aca="true" t="shared" si="33" ref="P140:P204">ACOS(O140)</f>
        <v>2.222180540400943</v>
      </c>
      <c r="Q140" s="4">
        <f aca="true" t="shared" si="34" ref="Q140:Q204">3955*P140</f>
        <v>8788.724037285729</v>
      </c>
      <c r="R140" s="5"/>
      <c r="S140" s="5">
        <f aca="true" t="shared" si="35" ref="S140:S204">SIN(M140-HE)*COS(L140)*COS(HN)</f>
        <v>0.6494333243346443</v>
      </c>
      <c r="T140" s="5">
        <f aca="true" t="shared" si="36" ref="T140:T204">SIN(L140)-SIN(HN)*COS(P140)</f>
        <v>0.01429165330809462</v>
      </c>
      <c r="U140" s="5">
        <f aca="true" t="shared" si="37" ref="U140:U204">ATAN(ABS(S140/T140))</f>
        <v>1.5487935339096197</v>
      </c>
      <c r="V140" s="5">
        <f aca="true" t="shared" si="38" ref="V140:V204">IF(T140&lt;0,PI-U140,U140)</f>
        <v>1.5487935339096197</v>
      </c>
      <c r="W140" s="5">
        <f aca="true" t="shared" si="39" ref="W140:W204">IF(S140&lt;0,(-1*V140),V140)</f>
        <v>1.5487935339096197</v>
      </c>
      <c r="X140" s="5">
        <f aca="true" t="shared" si="40" ref="X140:X204">IF(W140&lt;0,W140+2*PI,W140)</f>
        <v>1.5487935339096197</v>
      </c>
      <c r="Y140" s="4">
        <f aca="true" t="shared" si="41" ref="Y140:Y204">X140/PI*180</f>
        <v>88.73933434390301</v>
      </c>
    </row>
    <row r="141" spans="1:25" ht="12.75">
      <c r="A141" s="2" t="s">
        <v>246</v>
      </c>
      <c r="B141" t="s">
        <v>699</v>
      </c>
      <c r="C141" s="2">
        <v>39</v>
      </c>
      <c r="D141" s="2">
        <v>53</v>
      </c>
      <c r="E141" s="2" t="s">
        <v>9</v>
      </c>
      <c r="F141" s="2">
        <v>-15.9</v>
      </c>
      <c r="G141" s="2">
        <v>54.4</v>
      </c>
      <c r="H141" s="2">
        <v>-4</v>
      </c>
      <c r="I141" s="9">
        <f t="shared" si="28"/>
        <v>75.89575795288799</v>
      </c>
      <c r="J141" s="9">
        <f t="shared" si="29"/>
        <v>9367.98913957486</v>
      </c>
      <c r="L141" s="5">
        <f t="shared" si="30"/>
        <v>-0.27750734633333335</v>
      </c>
      <c r="M141" s="5">
        <f t="shared" si="31"/>
        <v>0.9494590968888889</v>
      </c>
      <c r="N141" s="5"/>
      <c r="O141" s="5">
        <f t="shared" si="32"/>
        <v>-0.7158552641668974</v>
      </c>
      <c r="P141" s="5">
        <f t="shared" si="33"/>
        <v>2.368644535922847</v>
      </c>
      <c r="Q141" s="4">
        <f t="shared" si="34"/>
        <v>9367.98913957486</v>
      </c>
      <c r="R141" s="5"/>
      <c r="S141" s="5">
        <f t="shared" si="35"/>
        <v>0.5531654648438755</v>
      </c>
      <c r="T141" s="5">
        <f t="shared" si="36"/>
        <v>0.13898911413378828</v>
      </c>
      <c r="U141" s="5">
        <f t="shared" si="37"/>
        <v>1.3246308419788004</v>
      </c>
      <c r="V141" s="5">
        <f t="shared" si="38"/>
        <v>1.3246308419788004</v>
      </c>
      <c r="W141" s="5">
        <f t="shared" si="39"/>
        <v>1.3246308419788004</v>
      </c>
      <c r="X141" s="5">
        <f t="shared" si="40"/>
        <v>1.3246308419788004</v>
      </c>
      <c r="Y141" s="4">
        <f t="shared" si="41"/>
        <v>75.89575795288799</v>
      </c>
    </row>
    <row r="142" spans="1:25" ht="12.75">
      <c r="A142" s="2" t="s">
        <v>727</v>
      </c>
      <c r="B142" t="s">
        <v>223</v>
      </c>
      <c r="C142" s="2">
        <v>8</v>
      </c>
      <c r="D142" s="2">
        <v>11</v>
      </c>
      <c r="E142" s="2" t="s">
        <v>44</v>
      </c>
      <c r="F142" s="2">
        <v>18.1</v>
      </c>
      <c r="G142" s="2">
        <v>-63.1</v>
      </c>
      <c r="H142" s="2">
        <v>4</v>
      </c>
      <c r="I142" s="9">
        <f>Y142</f>
        <v>132.82943143030954</v>
      </c>
      <c r="J142" s="9">
        <f>Q142</f>
        <v>1605.6162680988664</v>
      </c>
      <c r="L142" s="5">
        <f>F142*DR</f>
        <v>0.31590458922222225</v>
      </c>
      <c r="M142" s="5">
        <f>G142*DR</f>
        <v>-1.1013027392222223</v>
      </c>
      <c r="N142" s="5"/>
      <c r="O142" s="5">
        <f>COS(HE-M142)*COS(HN)*COS(L142)+SIN(HN)*SIN(L142)</f>
        <v>0.9187192755594081</v>
      </c>
      <c r="P142" s="5">
        <f>ACOS(O142)</f>
        <v>0.40597124351425196</v>
      </c>
      <c r="Q142" s="4">
        <f>3955*P142</f>
        <v>1605.6162680988664</v>
      </c>
      <c r="R142" s="5"/>
      <c r="S142" s="5">
        <f>SIN(M142-HE)*COS(L142)*COS(HN)</f>
        <v>0.23657431070751447</v>
      </c>
      <c r="T142" s="5">
        <f>SIN(L142)-SIN(HN)*COS(P142)</f>
        <v>-0.21929605454615758</v>
      </c>
      <c r="U142" s="5">
        <f>ATAN(ABS(S142/T142))</f>
        <v>0.8232817175351783</v>
      </c>
      <c r="V142" s="5">
        <f>IF(T142&lt;0,PI-U142,U142)</f>
        <v>2.3183108824648215</v>
      </c>
      <c r="W142" s="5">
        <f>IF(S142&lt;0,(-1*V142),V142)</f>
        <v>2.3183108824648215</v>
      </c>
      <c r="X142" s="5">
        <f>IF(W142&lt;0,W142+2*PI,W142)</f>
        <v>2.3183108824648215</v>
      </c>
      <c r="Y142" s="4">
        <f>X142/PI*180</f>
        <v>132.82943143030954</v>
      </c>
    </row>
    <row r="143" spans="1:25" ht="12.75">
      <c r="A143" s="2" t="s">
        <v>247</v>
      </c>
      <c r="B143" t="s">
        <v>700</v>
      </c>
      <c r="C143" s="2">
        <v>39</v>
      </c>
      <c r="D143" s="2">
        <v>68</v>
      </c>
      <c r="E143" s="2" t="s">
        <v>9</v>
      </c>
      <c r="F143" s="2">
        <v>-46</v>
      </c>
      <c r="G143" s="2">
        <v>52</v>
      </c>
      <c r="H143" s="2">
        <v>-4</v>
      </c>
      <c r="I143" s="9">
        <f t="shared" si="28"/>
        <v>121.74296379526997</v>
      </c>
      <c r="J143" s="9">
        <f t="shared" si="29"/>
        <v>9885.112402141625</v>
      </c>
      <c r="L143" s="5">
        <f t="shared" si="30"/>
        <v>-0.8028514422222222</v>
      </c>
      <c r="M143" s="5">
        <f t="shared" si="31"/>
        <v>0.9075711955555555</v>
      </c>
      <c r="N143" s="5"/>
      <c r="O143" s="5">
        <f t="shared" si="32"/>
        <v>-0.8007821773432775</v>
      </c>
      <c r="P143" s="5">
        <f t="shared" si="33"/>
        <v>2.499396309011789</v>
      </c>
      <c r="Q143" s="4">
        <f t="shared" si="34"/>
        <v>9885.112402141625</v>
      </c>
      <c r="R143" s="5"/>
      <c r="S143" s="5">
        <f t="shared" si="35"/>
        <v>0.4160687621825559</v>
      </c>
      <c r="T143" s="5">
        <f t="shared" si="36"/>
        <v>-0.2574005162289271</v>
      </c>
      <c r="U143" s="5">
        <f t="shared" si="37"/>
        <v>1.016777076881733</v>
      </c>
      <c r="V143" s="5">
        <f t="shared" si="38"/>
        <v>2.124815523118267</v>
      </c>
      <c r="W143" s="5">
        <f t="shared" si="39"/>
        <v>2.124815523118267</v>
      </c>
      <c r="X143" s="5">
        <f t="shared" si="40"/>
        <v>2.124815523118267</v>
      </c>
      <c r="Y143" s="4">
        <f t="shared" si="41"/>
        <v>121.74296379526997</v>
      </c>
    </row>
    <row r="144" spans="1:25" ht="12.75">
      <c r="A144" s="2" t="s">
        <v>249</v>
      </c>
      <c r="B144" t="s">
        <v>248</v>
      </c>
      <c r="C144" s="2">
        <v>39</v>
      </c>
      <c r="D144" s="2">
        <v>68</v>
      </c>
      <c r="E144" s="2" t="s">
        <v>9</v>
      </c>
      <c r="F144" s="2">
        <v>-49.3</v>
      </c>
      <c r="G144" s="2">
        <v>69.2</v>
      </c>
      <c r="H144" s="2">
        <v>-5</v>
      </c>
      <c r="I144" s="9">
        <f t="shared" si="28"/>
        <v>132.0147755190406</v>
      </c>
      <c r="J144" s="9">
        <f t="shared" si="29"/>
        <v>10630.529742607232</v>
      </c>
      <c r="L144" s="5">
        <f t="shared" si="30"/>
        <v>-0.8604473065555555</v>
      </c>
      <c r="M144" s="5">
        <f t="shared" si="31"/>
        <v>1.2077678217777779</v>
      </c>
      <c r="N144" s="5"/>
      <c r="O144" s="5">
        <f t="shared" si="32"/>
        <v>-0.8988220722268285</v>
      </c>
      <c r="P144" s="5">
        <f t="shared" si="33"/>
        <v>2.6878709842243316</v>
      </c>
      <c r="Q144" s="4">
        <f t="shared" si="34"/>
        <v>10630.529742607232</v>
      </c>
      <c r="R144" s="5"/>
      <c r="S144" s="5">
        <f t="shared" si="35"/>
        <v>0.2660089124247754</v>
      </c>
      <c r="T144" s="5">
        <f t="shared" si="36"/>
        <v>-0.23963974997001136</v>
      </c>
      <c r="U144" s="5">
        <f t="shared" si="37"/>
        <v>0.8375001452151161</v>
      </c>
      <c r="V144" s="5">
        <f t="shared" si="38"/>
        <v>2.3040924547848842</v>
      </c>
      <c r="W144" s="5">
        <f t="shared" si="39"/>
        <v>2.3040924547848842</v>
      </c>
      <c r="X144" s="5">
        <f t="shared" si="40"/>
        <v>2.3040924547848842</v>
      </c>
      <c r="Y144" s="4">
        <f t="shared" si="41"/>
        <v>132.0147755190406</v>
      </c>
    </row>
    <row r="145" spans="1:25" ht="12.75">
      <c r="A145" s="2" t="s">
        <v>250</v>
      </c>
      <c r="B145" t="s">
        <v>694</v>
      </c>
      <c r="C145" s="2">
        <v>39</v>
      </c>
      <c r="D145" s="2">
        <v>68</v>
      </c>
      <c r="E145" s="2" t="s">
        <v>9</v>
      </c>
      <c r="F145" s="2">
        <v>-37.7</v>
      </c>
      <c r="G145" s="2">
        <v>77.6</v>
      </c>
      <c r="H145" s="2">
        <v>-5</v>
      </c>
      <c r="I145" s="9">
        <f t="shared" si="28"/>
        <v>104.46979043264324</v>
      </c>
      <c r="J145" s="9">
        <f t="shared" si="29"/>
        <v>11218.777655583923</v>
      </c>
      <c r="L145" s="5">
        <f t="shared" si="30"/>
        <v>-0.6579891167777778</v>
      </c>
      <c r="M145" s="5">
        <f t="shared" si="31"/>
        <v>1.3543754764444442</v>
      </c>
      <c r="N145" s="5"/>
      <c r="O145" s="5">
        <f t="shared" si="32"/>
        <v>-0.9538510305929203</v>
      </c>
      <c r="P145" s="5">
        <f t="shared" si="33"/>
        <v>2.836606234028805</v>
      </c>
      <c r="Q145" s="4">
        <f t="shared" si="34"/>
        <v>11218.777655583923</v>
      </c>
      <c r="R145" s="5"/>
      <c r="S145" s="5">
        <f t="shared" si="35"/>
        <v>0.2375013315267286</v>
      </c>
      <c r="T145" s="5">
        <f t="shared" si="36"/>
        <v>-0.06128844506827502</v>
      </c>
      <c r="U145" s="5">
        <f t="shared" si="37"/>
        <v>1.3182508191847622</v>
      </c>
      <c r="V145" s="5">
        <f t="shared" si="38"/>
        <v>1.823341780815238</v>
      </c>
      <c r="W145" s="5">
        <f t="shared" si="39"/>
        <v>1.823341780815238</v>
      </c>
      <c r="X145" s="5">
        <f t="shared" si="40"/>
        <v>1.823341780815238</v>
      </c>
      <c r="Y145" s="4">
        <f t="shared" si="41"/>
        <v>104.46979043264324</v>
      </c>
    </row>
    <row r="146" spans="1:25" ht="12.75">
      <c r="A146" s="2" t="s">
        <v>252</v>
      </c>
      <c r="B146" t="s">
        <v>251</v>
      </c>
      <c r="C146" s="2">
        <v>32</v>
      </c>
      <c r="D146" s="2">
        <v>62</v>
      </c>
      <c r="E146" s="2" t="s">
        <v>18</v>
      </c>
      <c r="F146" s="2">
        <v>-13.3</v>
      </c>
      <c r="G146" s="2">
        <v>-176.3</v>
      </c>
      <c r="H146" s="2">
        <v>-12</v>
      </c>
      <c r="I146" s="9">
        <f t="shared" si="28"/>
        <v>262.0958839037702</v>
      </c>
      <c r="J146" s="9">
        <f t="shared" si="29"/>
        <v>7042.585376691307</v>
      </c>
      <c r="L146" s="5">
        <f t="shared" si="30"/>
        <v>-0.23212878655555558</v>
      </c>
      <c r="M146" s="5">
        <f t="shared" si="31"/>
        <v>-3.077015418777778</v>
      </c>
      <c r="N146" s="5"/>
      <c r="O146" s="5">
        <f t="shared" si="32"/>
        <v>-0.20834513228658177</v>
      </c>
      <c r="P146" s="5">
        <f t="shared" si="33"/>
        <v>1.7806789827285225</v>
      </c>
      <c r="Q146" s="4">
        <f t="shared" si="34"/>
        <v>7042.585376691307</v>
      </c>
      <c r="R146" s="5"/>
      <c r="S146" s="5">
        <f t="shared" si="35"/>
        <v>-0.7913276053549358</v>
      </c>
      <c r="T146" s="5">
        <f t="shared" si="36"/>
        <v>-0.10986374269053718</v>
      </c>
      <c r="U146" s="5">
        <f t="shared" si="37"/>
        <v>1.4328434520141313</v>
      </c>
      <c r="V146" s="5">
        <f t="shared" si="38"/>
        <v>1.7087491479858687</v>
      </c>
      <c r="W146" s="5">
        <f t="shared" si="39"/>
        <v>-1.7087491479858687</v>
      </c>
      <c r="X146" s="5">
        <f t="shared" si="40"/>
        <v>4.574436052014131</v>
      </c>
      <c r="Y146" s="4">
        <f t="shared" si="41"/>
        <v>262.0958839037702</v>
      </c>
    </row>
    <row r="147" spans="1:25" ht="12.75">
      <c r="A147" s="2" t="s">
        <v>254</v>
      </c>
      <c r="B147" t="s">
        <v>253</v>
      </c>
      <c r="C147" s="2">
        <v>9</v>
      </c>
      <c r="D147" s="2">
        <v>12</v>
      </c>
      <c r="E147" s="2" t="s">
        <v>34</v>
      </c>
      <c r="F147" s="2">
        <v>4.9</v>
      </c>
      <c r="G147" s="2">
        <v>-52.3</v>
      </c>
      <c r="H147" s="2">
        <v>3</v>
      </c>
      <c r="I147" s="9">
        <f t="shared" si="28"/>
        <v>132.43059906209308</v>
      </c>
      <c r="J147" s="9">
        <f t="shared" si="29"/>
        <v>2772.229482880626</v>
      </c>
      <c r="L147" s="5">
        <f t="shared" si="30"/>
        <v>0.0855211318888889</v>
      </c>
      <c r="M147" s="5">
        <f t="shared" si="31"/>
        <v>-0.9128071832222222</v>
      </c>
      <c r="N147" s="5"/>
      <c r="O147" s="5">
        <f t="shared" si="32"/>
        <v>0.764234363419049</v>
      </c>
      <c r="P147" s="5">
        <f t="shared" si="33"/>
        <v>0.7009429792365679</v>
      </c>
      <c r="Q147" s="4">
        <f t="shared" si="34"/>
        <v>2772.229482880626</v>
      </c>
      <c r="R147" s="5"/>
      <c r="S147" s="5">
        <f t="shared" si="35"/>
        <v>0.38883853466686097</v>
      </c>
      <c r="T147" s="5">
        <f t="shared" si="36"/>
        <v>-0.3554393778788477</v>
      </c>
      <c r="U147" s="5">
        <f t="shared" si="37"/>
        <v>0.8302426554053413</v>
      </c>
      <c r="V147" s="5">
        <f t="shared" si="38"/>
        <v>2.311349944594659</v>
      </c>
      <c r="W147" s="5">
        <f t="shared" si="39"/>
        <v>2.311349944594659</v>
      </c>
      <c r="X147" s="5">
        <f t="shared" si="40"/>
        <v>2.311349944594659</v>
      </c>
      <c r="Y147" s="4">
        <f t="shared" si="41"/>
        <v>132.43059906209308</v>
      </c>
    </row>
    <row r="148" spans="1:25" ht="12.75">
      <c r="A148" s="2" t="s">
        <v>256</v>
      </c>
      <c r="B148" t="s">
        <v>255</v>
      </c>
      <c r="C148" s="2">
        <v>14</v>
      </c>
      <c r="D148" s="2">
        <v>27</v>
      </c>
      <c r="E148" s="2" t="s">
        <v>1</v>
      </c>
      <c r="F148" s="2">
        <v>51.5</v>
      </c>
      <c r="G148" s="2">
        <v>-0.1</v>
      </c>
      <c r="H148" s="2">
        <v>0</v>
      </c>
      <c r="I148" s="9">
        <f t="shared" si="28"/>
        <v>46.57679642800239</v>
      </c>
      <c r="J148" s="9">
        <f t="shared" si="29"/>
        <v>3987.9176275447553</v>
      </c>
      <c r="L148" s="5">
        <f t="shared" si="30"/>
        <v>0.8988445494444445</v>
      </c>
      <c r="M148" s="5">
        <f t="shared" si="31"/>
        <v>-0.0017453292222222223</v>
      </c>
      <c r="N148" s="5"/>
      <c r="O148" s="5">
        <f t="shared" si="32"/>
        <v>0.5332800750617878</v>
      </c>
      <c r="P148" s="5">
        <f t="shared" si="33"/>
        <v>1.0083230410985475</v>
      </c>
      <c r="Q148" s="4">
        <f t="shared" si="34"/>
        <v>3987.9176275447553</v>
      </c>
      <c r="R148" s="5"/>
      <c r="S148" s="5">
        <f t="shared" si="35"/>
        <v>0.5018701360850728</v>
      </c>
      <c r="T148" s="5">
        <f t="shared" si="36"/>
        <v>0.47498015807344357</v>
      </c>
      <c r="U148" s="5">
        <f t="shared" si="37"/>
        <v>0.8129184388328818</v>
      </c>
      <c r="V148" s="5">
        <f t="shared" si="38"/>
        <v>0.8129184388328818</v>
      </c>
      <c r="W148" s="5">
        <f t="shared" si="39"/>
        <v>0.8129184388328818</v>
      </c>
      <c r="X148" s="5">
        <f t="shared" si="40"/>
        <v>0.8129184388328818</v>
      </c>
      <c r="Y148" s="4">
        <f t="shared" si="41"/>
        <v>46.57679642800239</v>
      </c>
    </row>
    <row r="149" spans="1:25" ht="12.75">
      <c r="A149" s="2" t="s">
        <v>258</v>
      </c>
      <c r="B149" t="s">
        <v>257</v>
      </c>
      <c r="C149" s="2">
        <v>14</v>
      </c>
      <c r="D149" s="2">
        <v>27</v>
      </c>
      <c r="E149" s="2" t="s">
        <v>1</v>
      </c>
      <c r="F149" s="2">
        <v>54.3</v>
      </c>
      <c r="G149" s="2">
        <v>-4.5</v>
      </c>
      <c r="H149" s="2">
        <v>0</v>
      </c>
      <c r="I149" s="9">
        <f t="shared" si="28"/>
        <v>44.163044290280595</v>
      </c>
      <c r="J149" s="9">
        <f t="shared" si="29"/>
        <v>3760.4397000152603</v>
      </c>
      <c r="L149" s="5">
        <f t="shared" si="30"/>
        <v>0.9477137676666666</v>
      </c>
      <c r="M149" s="5">
        <f t="shared" si="31"/>
        <v>-0.078539815</v>
      </c>
      <c r="N149" s="5"/>
      <c r="O149" s="5">
        <f t="shared" si="32"/>
        <v>0.5810268822950255</v>
      </c>
      <c r="P149" s="5">
        <f t="shared" si="33"/>
        <v>0.9508064981075247</v>
      </c>
      <c r="Q149" s="4">
        <f t="shared" si="34"/>
        <v>3760.4397000152603</v>
      </c>
      <c r="R149" s="5"/>
      <c r="S149" s="5">
        <f t="shared" si="35"/>
        <v>0.4631788060390434</v>
      </c>
      <c r="T149" s="5">
        <f t="shared" si="36"/>
        <v>0.47691230096234444</v>
      </c>
      <c r="U149" s="5">
        <f t="shared" si="37"/>
        <v>0.7707905174212099</v>
      </c>
      <c r="V149" s="5">
        <f t="shared" si="38"/>
        <v>0.7707905174212099</v>
      </c>
      <c r="W149" s="5">
        <f t="shared" si="39"/>
        <v>0.7707905174212099</v>
      </c>
      <c r="X149" s="5">
        <f t="shared" si="40"/>
        <v>0.7707905174212099</v>
      </c>
      <c r="Y149" s="4">
        <f t="shared" si="41"/>
        <v>44.163044290280595</v>
      </c>
    </row>
    <row r="150" spans="1:25" ht="12.75">
      <c r="A150" s="2" t="s">
        <v>260</v>
      </c>
      <c r="B150" t="s">
        <v>259</v>
      </c>
      <c r="C150" s="2">
        <v>14</v>
      </c>
      <c r="D150" s="2">
        <v>27</v>
      </c>
      <c r="E150" s="2" t="s">
        <v>1</v>
      </c>
      <c r="F150" s="2">
        <v>54.6</v>
      </c>
      <c r="G150" s="2">
        <v>-5.9</v>
      </c>
      <c r="H150" s="2">
        <v>0</v>
      </c>
      <c r="I150" s="9">
        <f t="shared" si="28"/>
        <v>44.0126123609986</v>
      </c>
      <c r="J150" s="9">
        <f t="shared" si="29"/>
        <v>3701.152111987338</v>
      </c>
      <c r="L150" s="5">
        <f t="shared" si="30"/>
        <v>0.9529497553333334</v>
      </c>
      <c r="M150" s="5">
        <f t="shared" si="31"/>
        <v>-0.10297442411111112</v>
      </c>
      <c r="N150" s="5"/>
      <c r="O150" s="5">
        <f t="shared" si="32"/>
        <v>0.5931617101012244</v>
      </c>
      <c r="P150" s="5">
        <f t="shared" si="33"/>
        <v>0.9358159575189223</v>
      </c>
      <c r="Q150" s="4">
        <f t="shared" si="34"/>
        <v>3701.152111987338</v>
      </c>
      <c r="R150" s="5"/>
      <c r="S150" s="5">
        <f t="shared" si="35"/>
        <v>0.4569299862366081</v>
      </c>
      <c r="T150" s="5">
        <f t="shared" si="36"/>
        <v>0.47295647202090974</v>
      </c>
      <c r="U150" s="5">
        <f t="shared" si="37"/>
        <v>0.7681649849998986</v>
      </c>
      <c r="V150" s="5">
        <f t="shared" si="38"/>
        <v>0.7681649849998986</v>
      </c>
      <c r="W150" s="5">
        <f t="shared" si="39"/>
        <v>0.7681649849998986</v>
      </c>
      <c r="X150" s="5">
        <f t="shared" si="40"/>
        <v>0.7681649849998986</v>
      </c>
      <c r="Y150" s="4">
        <f t="shared" si="41"/>
        <v>44.0126123609986</v>
      </c>
    </row>
    <row r="151" spans="1:25" ht="12.75">
      <c r="A151" s="2" t="s">
        <v>262</v>
      </c>
      <c r="B151" t="s">
        <v>261</v>
      </c>
      <c r="C151" s="2">
        <v>14</v>
      </c>
      <c r="D151" s="2">
        <v>27</v>
      </c>
      <c r="E151" s="2" t="s">
        <v>1</v>
      </c>
      <c r="F151" s="2">
        <v>49.3</v>
      </c>
      <c r="G151" s="2">
        <v>-2.2</v>
      </c>
      <c r="H151" s="2">
        <v>0</v>
      </c>
      <c r="I151" s="9">
        <f t="shared" si="28"/>
        <v>49.54418248825626</v>
      </c>
      <c r="J151" s="9">
        <f t="shared" si="29"/>
        <v>3945.8037836775443</v>
      </c>
      <c r="L151" s="5">
        <f t="shared" si="30"/>
        <v>0.8604473065555555</v>
      </c>
      <c r="M151" s="5">
        <f t="shared" si="31"/>
        <v>-0.03839724288888889</v>
      </c>
      <c r="N151" s="5"/>
      <c r="O151" s="5">
        <f t="shared" si="32"/>
        <v>0.5422574425431866</v>
      </c>
      <c r="P151" s="5">
        <f t="shared" si="33"/>
        <v>0.9976747872762438</v>
      </c>
      <c r="Q151" s="4">
        <f t="shared" si="34"/>
        <v>3945.8037836775443</v>
      </c>
      <c r="R151" s="5"/>
      <c r="S151" s="5">
        <f t="shared" si="35"/>
        <v>0.5222265850845733</v>
      </c>
      <c r="T151" s="5">
        <f t="shared" si="36"/>
        <v>0.445327652427083</v>
      </c>
      <c r="U151" s="5">
        <f t="shared" si="37"/>
        <v>0.8647090948786414</v>
      </c>
      <c r="V151" s="5">
        <f t="shared" si="38"/>
        <v>0.8647090948786414</v>
      </c>
      <c r="W151" s="5">
        <f t="shared" si="39"/>
        <v>0.8647090948786414</v>
      </c>
      <c r="X151" s="5">
        <f t="shared" si="40"/>
        <v>0.8647090948786414</v>
      </c>
      <c r="Y151" s="4">
        <f t="shared" si="41"/>
        <v>49.54418248825626</v>
      </c>
    </row>
    <row r="152" spans="1:25" ht="12.75">
      <c r="A152" s="2" t="s">
        <v>264</v>
      </c>
      <c r="B152" t="s">
        <v>263</v>
      </c>
      <c r="C152" s="2">
        <v>14</v>
      </c>
      <c r="D152" s="2">
        <v>27</v>
      </c>
      <c r="E152" s="2" t="s">
        <v>1</v>
      </c>
      <c r="F152" s="2">
        <v>55.8</v>
      </c>
      <c r="G152" s="2">
        <v>-4.3</v>
      </c>
      <c r="H152" s="2">
        <v>0</v>
      </c>
      <c r="I152" s="9">
        <f t="shared" si="28"/>
        <v>42.33004473119287</v>
      </c>
      <c r="J152" s="9">
        <f t="shared" si="29"/>
        <v>3746.0669997118625</v>
      </c>
      <c r="L152" s="5">
        <f t="shared" si="30"/>
        <v>0.9738937059999999</v>
      </c>
      <c r="M152" s="5">
        <f t="shared" si="31"/>
        <v>-0.07504915655555555</v>
      </c>
      <c r="N152" s="5"/>
      <c r="O152" s="5">
        <f t="shared" si="32"/>
        <v>0.5839807423396443</v>
      </c>
      <c r="P152" s="5">
        <f t="shared" si="33"/>
        <v>0.9471724398765772</v>
      </c>
      <c r="Q152" s="4">
        <f t="shared" si="34"/>
        <v>3746.0669997118625</v>
      </c>
      <c r="R152" s="5"/>
      <c r="S152" s="5">
        <f t="shared" si="35"/>
        <v>0.4465226797788288</v>
      </c>
      <c r="T152" s="5">
        <f t="shared" si="36"/>
        <v>0.4902053844856387</v>
      </c>
      <c r="U152" s="5">
        <f t="shared" si="37"/>
        <v>0.7387986404732474</v>
      </c>
      <c r="V152" s="5">
        <f t="shared" si="38"/>
        <v>0.7387986404732474</v>
      </c>
      <c r="W152" s="5">
        <f t="shared" si="39"/>
        <v>0.7387986404732474</v>
      </c>
      <c r="X152" s="5">
        <f t="shared" si="40"/>
        <v>0.7387986404732474</v>
      </c>
      <c r="Y152" s="4">
        <f t="shared" si="41"/>
        <v>42.33004473119287</v>
      </c>
    </row>
    <row r="153" spans="1:25" ht="12.75">
      <c r="A153" s="2" t="s">
        <v>267</v>
      </c>
      <c r="B153" t="s">
        <v>266</v>
      </c>
      <c r="C153" s="2">
        <v>14</v>
      </c>
      <c r="D153" s="2">
        <v>27</v>
      </c>
      <c r="E153" s="2" t="s">
        <v>1</v>
      </c>
      <c r="F153" s="2">
        <v>49.5</v>
      </c>
      <c r="G153" s="2">
        <v>-2.7</v>
      </c>
      <c r="H153" s="2">
        <v>0</v>
      </c>
      <c r="I153" s="9">
        <f t="shared" si="28"/>
        <v>49.43253512163708</v>
      </c>
      <c r="J153" s="9">
        <f t="shared" si="29"/>
        <v>3920.2436642160537</v>
      </c>
      <c r="L153" s="5">
        <f t="shared" si="30"/>
        <v>0.863937965</v>
      </c>
      <c r="M153" s="5">
        <f t="shared" si="31"/>
        <v>-0.047123889</v>
      </c>
      <c r="N153" s="5"/>
      <c r="O153" s="5">
        <f t="shared" si="32"/>
        <v>0.5476761511438751</v>
      </c>
      <c r="P153" s="5">
        <f t="shared" si="33"/>
        <v>0.9912120516349061</v>
      </c>
      <c r="Q153" s="4">
        <f t="shared" si="34"/>
        <v>3920.2436642160537</v>
      </c>
      <c r="R153" s="5"/>
      <c r="S153" s="5">
        <f t="shared" si="35"/>
        <v>0.5191724031996701</v>
      </c>
      <c r="T153" s="5">
        <f t="shared" si="36"/>
        <v>0.4444734451276876</v>
      </c>
      <c r="U153" s="5">
        <f t="shared" si="37"/>
        <v>0.8627604807631953</v>
      </c>
      <c r="V153" s="5">
        <f t="shared" si="38"/>
        <v>0.8627604807631953</v>
      </c>
      <c r="W153" s="5">
        <f t="shared" si="39"/>
        <v>0.8627604807631953</v>
      </c>
      <c r="X153" s="5">
        <f t="shared" si="40"/>
        <v>0.8627604807631953</v>
      </c>
      <c r="Y153" s="4">
        <f t="shared" si="41"/>
        <v>49.43253512163708</v>
      </c>
    </row>
    <row r="154" spans="1:25" ht="12.75">
      <c r="A154" s="2" t="s">
        <v>269</v>
      </c>
      <c r="B154" t="s">
        <v>268</v>
      </c>
      <c r="C154" s="2">
        <v>14</v>
      </c>
      <c r="D154" s="2">
        <v>27</v>
      </c>
      <c r="E154" s="2" t="s">
        <v>1</v>
      </c>
      <c r="F154" s="2">
        <v>51.5</v>
      </c>
      <c r="G154" s="2">
        <v>-3.2</v>
      </c>
      <c r="H154" s="2">
        <v>0</v>
      </c>
      <c r="I154" s="9">
        <f t="shared" si="28"/>
        <v>47.23518592924467</v>
      </c>
      <c r="J154" s="9">
        <f t="shared" si="29"/>
        <v>3860.267140268124</v>
      </c>
      <c r="L154" s="5">
        <f t="shared" si="30"/>
        <v>0.8988445494444445</v>
      </c>
      <c r="M154" s="5">
        <f t="shared" si="31"/>
        <v>-0.05585053511111111</v>
      </c>
      <c r="N154" s="5"/>
      <c r="O154" s="5">
        <f t="shared" si="32"/>
        <v>0.5603008793633392</v>
      </c>
      <c r="P154" s="5">
        <f t="shared" si="33"/>
        <v>0.9760473173876419</v>
      </c>
      <c r="Q154" s="4">
        <f t="shared" si="34"/>
        <v>3860.267140268124</v>
      </c>
      <c r="R154" s="5"/>
      <c r="S154" s="5">
        <f t="shared" si="35"/>
        <v>0.496710753535921</v>
      </c>
      <c r="T154" s="5">
        <f t="shared" si="36"/>
        <v>0.459392934617151</v>
      </c>
      <c r="U154" s="5">
        <f t="shared" si="37"/>
        <v>0.8244095031941067</v>
      </c>
      <c r="V154" s="5">
        <f t="shared" si="38"/>
        <v>0.8244095031941067</v>
      </c>
      <c r="W154" s="5">
        <f t="shared" si="39"/>
        <v>0.8244095031941067</v>
      </c>
      <c r="X154" s="5">
        <f t="shared" si="40"/>
        <v>0.8244095031941067</v>
      </c>
      <c r="Y154" s="4">
        <f t="shared" si="41"/>
        <v>47.23518592924467</v>
      </c>
    </row>
    <row r="155" spans="1:25" ht="12.75">
      <c r="A155" s="2" t="s">
        <v>271</v>
      </c>
      <c r="B155" t="s">
        <v>270</v>
      </c>
      <c r="C155" s="2">
        <v>28</v>
      </c>
      <c r="D155" s="2">
        <v>51</v>
      </c>
      <c r="E155" s="2" t="s">
        <v>18</v>
      </c>
      <c r="F155" s="2">
        <v>-9.4</v>
      </c>
      <c r="G155" s="2">
        <v>160</v>
      </c>
      <c r="H155" s="2">
        <v>-11</v>
      </c>
      <c r="I155" s="9">
        <f t="shared" si="28"/>
        <v>279.48172475700056</v>
      </c>
      <c r="J155" s="9">
        <f t="shared" si="29"/>
        <v>8223.667530363522</v>
      </c>
      <c r="L155" s="5">
        <f t="shared" si="30"/>
        <v>-0.1640609468888889</v>
      </c>
      <c r="M155" s="5">
        <f t="shared" si="31"/>
        <v>2.7925267555555555</v>
      </c>
      <c r="N155" s="5"/>
      <c r="O155" s="5">
        <f t="shared" si="32"/>
        <v>-0.48687874726271424</v>
      </c>
      <c r="P155" s="5">
        <f t="shared" si="33"/>
        <v>2.079309110079272</v>
      </c>
      <c r="Q155" s="4">
        <f t="shared" si="34"/>
        <v>8223.667530363522</v>
      </c>
      <c r="R155" s="5"/>
      <c r="S155" s="5">
        <f t="shared" si="35"/>
        <v>-0.7037399492284103</v>
      </c>
      <c r="T155" s="5">
        <f t="shared" si="36"/>
        <v>0.11753495587221788</v>
      </c>
      <c r="U155" s="5">
        <f t="shared" si="37"/>
        <v>1.4053089870453908</v>
      </c>
      <c r="V155" s="5">
        <f t="shared" si="38"/>
        <v>1.4053089870453908</v>
      </c>
      <c r="W155" s="5">
        <f t="shared" si="39"/>
        <v>-1.4053089870453908</v>
      </c>
      <c r="X155" s="5">
        <f t="shared" si="40"/>
        <v>4.877876212954609</v>
      </c>
      <c r="Y155" s="4">
        <f t="shared" si="41"/>
        <v>279.48172475700056</v>
      </c>
    </row>
    <row r="156" spans="1:25" ht="12.75">
      <c r="A156" s="2" t="s">
        <v>272</v>
      </c>
      <c r="B156" t="s">
        <v>664</v>
      </c>
      <c r="C156" s="2">
        <v>32</v>
      </c>
      <c r="D156" s="2">
        <v>51</v>
      </c>
      <c r="E156" s="2" t="s">
        <v>18</v>
      </c>
      <c r="F156" s="2">
        <v>-10.7</v>
      </c>
      <c r="G156" s="2">
        <v>165.8</v>
      </c>
      <c r="H156" s="2">
        <v>-11</v>
      </c>
      <c r="I156" s="9">
        <f t="shared" si="28"/>
        <v>274.63236610211203</v>
      </c>
      <c r="J156" s="9">
        <f t="shared" si="29"/>
        <v>7950.150617937621</v>
      </c>
      <c r="L156" s="5">
        <f t="shared" si="30"/>
        <v>-0.18675022677777775</v>
      </c>
      <c r="M156" s="5">
        <f t="shared" si="31"/>
        <v>2.8937558504444447</v>
      </c>
      <c r="N156" s="5"/>
      <c r="O156" s="5">
        <f t="shared" si="32"/>
        <v>-0.4253562969105337</v>
      </c>
      <c r="P156" s="5">
        <f t="shared" si="33"/>
        <v>2.0101518629425086</v>
      </c>
      <c r="Q156" s="4">
        <f t="shared" si="34"/>
        <v>7950.150617937621</v>
      </c>
      <c r="R156" s="5"/>
      <c r="S156" s="5">
        <f t="shared" si="35"/>
        <v>-0.7368492403080545</v>
      </c>
      <c r="T156" s="5">
        <f t="shared" si="36"/>
        <v>0.05970445718039294</v>
      </c>
      <c r="U156" s="5">
        <f t="shared" si="37"/>
        <v>1.4899462607395226</v>
      </c>
      <c r="V156" s="5">
        <f t="shared" si="38"/>
        <v>1.4899462607395226</v>
      </c>
      <c r="W156" s="5">
        <f t="shared" si="39"/>
        <v>-1.4899462607395226</v>
      </c>
      <c r="X156" s="5">
        <f t="shared" si="40"/>
        <v>4.793238939260478</v>
      </c>
      <c r="Y156" s="4">
        <f t="shared" si="41"/>
        <v>274.63236610211203</v>
      </c>
    </row>
    <row r="157" spans="1:25" ht="12.75">
      <c r="A157" s="2" t="s">
        <v>274</v>
      </c>
      <c r="B157" t="s">
        <v>273</v>
      </c>
      <c r="C157" s="2">
        <v>15</v>
      </c>
      <c r="D157" s="2">
        <v>28</v>
      </c>
      <c r="E157" s="2" t="s">
        <v>1</v>
      </c>
      <c r="F157" s="2">
        <v>47.5</v>
      </c>
      <c r="G157" s="2">
        <v>19.1</v>
      </c>
      <c r="H157" s="2">
        <v>-1</v>
      </c>
      <c r="I157" s="9">
        <f t="shared" si="28"/>
        <v>44.8256105233244</v>
      </c>
      <c r="J157" s="9">
        <f t="shared" si="29"/>
        <v>4882.221471417721</v>
      </c>
      <c r="L157" s="5">
        <f t="shared" si="30"/>
        <v>0.8290313805555556</v>
      </c>
      <c r="M157" s="5">
        <f t="shared" si="31"/>
        <v>0.33335788144444445</v>
      </c>
      <c r="N157" s="5"/>
      <c r="O157" s="5">
        <f t="shared" si="32"/>
        <v>0.33004710586591</v>
      </c>
      <c r="P157" s="5">
        <f t="shared" si="33"/>
        <v>1.234442849915985</v>
      </c>
      <c r="Q157" s="4">
        <f t="shared" si="34"/>
        <v>4882.221471417721</v>
      </c>
      <c r="R157" s="5"/>
      <c r="S157" s="5">
        <f t="shared" si="35"/>
        <v>0.5435673193862278</v>
      </c>
      <c r="T157" s="5">
        <f t="shared" si="36"/>
        <v>0.5468863258328251</v>
      </c>
      <c r="U157" s="5">
        <f t="shared" si="37"/>
        <v>0.7823544795031004</v>
      </c>
      <c r="V157" s="5">
        <f t="shared" si="38"/>
        <v>0.7823544795031004</v>
      </c>
      <c r="W157" s="5">
        <f t="shared" si="39"/>
        <v>0.7823544795031004</v>
      </c>
      <c r="X157" s="5">
        <f t="shared" si="40"/>
        <v>0.7823544795031004</v>
      </c>
      <c r="Y157" s="4">
        <f t="shared" si="41"/>
        <v>44.8256105233244</v>
      </c>
    </row>
    <row r="158" spans="1:25" ht="12.75">
      <c r="A158" s="2" t="s">
        <v>276</v>
      </c>
      <c r="B158" t="s">
        <v>275</v>
      </c>
      <c r="C158" s="2">
        <v>14</v>
      </c>
      <c r="D158" s="2">
        <v>28</v>
      </c>
      <c r="E158" s="2" t="s">
        <v>1</v>
      </c>
      <c r="F158" s="2">
        <v>47</v>
      </c>
      <c r="G158" s="2">
        <v>7.5</v>
      </c>
      <c r="H158" s="2">
        <v>-1</v>
      </c>
      <c r="I158" s="9">
        <f t="shared" si="28"/>
        <v>49.317421547228875</v>
      </c>
      <c r="J158" s="9">
        <f t="shared" si="29"/>
        <v>4419.293154906673</v>
      </c>
      <c r="L158" s="5">
        <f t="shared" si="30"/>
        <v>0.8203047344444444</v>
      </c>
      <c r="M158" s="5">
        <f t="shared" si="31"/>
        <v>0.13089969166666665</v>
      </c>
      <c r="N158" s="5"/>
      <c r="O158" s="5">
        <f t="shared" si="32"/>
        <v>0.43802665212415137</v>
      </c>
      <c r="P158" s="5">
        <f t="shared" si="33"/>
        <v>1.1173939708992853</v>
      </c>
      <c r="Q158" s="4">
        <f t="shared" si="34"/>
        <v>4419.293154906673</v>
      </c>
      <c r="R158" s="5"/>
      <c r="S158" s="5">
        <f t="shared" si="35"/>
        <v>0.5568517825298525</v>
      </c>
      <c r="T158" s="5">
        <f t="shared" si="36"/>
        <v>0.4786736004594183</v>
      </c>
      <c r="U158" s="5">
        <f t="shared" si="37"/>
        <v>0.8607513699103044</v>
      </c>
      <c r="V158" s="5">
        <f t="shared" si="38"/>
        <v>0.8607513699103044</v>
      </c>
      <c r="W158" s="5">
        <f t="shared" si="39"/>
        <v>0.8607513699103044</v>
      </c>
      <c r="X158" s="5">
        <f t="shared" si="40"/>
        <v>0.8607513699103044</v>
      </c>
      <c r="Y158" s="4">
        <f t="shared" si="41"/>
        <v>49.317421547228875</v>
      </c>
    </row>
    <row r="159" spans="1:25" ht="12.75">
      <c r="A159" s="2" t="s">
        <v>278</v>
      </c>
      <c r="B159" t="s">
        <v>277</v>
      </c>
      <c r="C159" s="2">
        <v>14</v>
      </c>
      <c r="D159" s="2">
        <v>28</v>
      </c>
      <c r="E159" s="2" t="s">
        <v>1</v>
      </c>
      <c r="F159" s="2">
        <v>47.2</v>
      </c>
      <c r="G159" s="2">
        <v>9.6</v>
      </c>
      <c r="H159" s="2">
        <v>-1</v>
      </c>
      <c r="I159" s="9">
        <f t="shared" si="28"/>
        <v>48.440888849136044</v>
      </c>
      <c r="J159" s="9">
        <f t="shared" si="29"/>
        <v>4502.591226502208</v>
      </c>
      <c r="L159" s="5">
        <f t="shared" si="30"/>
        <v>0.8237953928888889</v>
      </c>
      <c r="M159" s="5">
        <f t="shared" si="31"/>
        <v>0.16755160533333333</v>
      </c>
      <c r="N159" s="5"/>
      <c r="O159" s="5">
        <f t="shared" si="32"/>
        <v>0.41899745311699954</v>
      </c>
      <c r="P159" s="5">
        <f t="shared" si="33"/>
        <v>1.1384554302154761</v>
      </c>
      <c r="Q159" s="4">
        <f t="shared" si="34"/>
        <v>4502.591226502208</v>
      </c>
      <c r="R159" s="5"/>
      <c r="S159" s="5">
        <f t="shared" si="35"/>
        <v>0.554980498485304</v>
      </c>
      <c r="T159" s="5">
        <f t="shared" si="36"/>
        <v>0.4920269486882456</v>
      </c>
      <c r="U159" s="5">
        <f t="shared" si="37"/>
        <v>0.8454529885881574</v>
      </c>
      <c r="V159" s="5">
        <f t="shared" si="38"/>
        <v>0.8454529885881574</v>
      </c>
      <c r="W159" s="5">
        <f t="shared" si="39"/>
        <v>0.8454529885881574</v>
      </c>
      <c r="X159" s="5">
        <f t="shared" si="40"/>
        <v>0.8454529885881574</v>
      </c>
      <c r="Y159" s="4">
        <f t="shared" si="41"/>
        <v>48.440888849136044</v>
      </c>
    </row>
    <row r="160" spans="1:25" ht="12.75">
      <c r="A160" s="2" t="s">
        <v>280</v>
      </c>
      <c r="B160" t="s">
        <v>279</v>
      </c>
      <c r="C160" s="2">
        <v>10</v>
      </c>
      <c r="D160" s="2">
        <v>12</v>
      </c>
      <c r="E160" s="2" t="s">
        <v>34</v>
      </c>
      <c r="F160" s="2">
        <v>-0.2</v>
      </c>
      <c r="G160" s="2">
        <v>-78</v>
      </c>
      <c r="H160" s="2">
        <v>5</v>
      </c>
      <c r="I160" s="9">
        <f t="shared" si="28"/>
        <v>175.10893975131506</v>
      </c>
      <c r="J160" s="9">
        <f t="shared" si="29"/>
        <v>2452.49017868852</v>
      </c>
      <c r="L160" s="5">
        <f t="shared" si="30"/>
        <v>-0.0034906584444444446</v>
      </c>
      <c r="M160" s="5">
        <f t="shared" si="31"/>
        <v>-1.3613567933333333</v>
      </c>
      <c r="N160" s="5"/>
      <c r="O160" s="5">
        <f t="shared" si="32"/>
        <v>0.8138211309480398</v>
      </c>
      <c r="P160" s="5">
        <f t="shared" si="33"/>
        <v>0.620098654535656</v>
      </c>
      <c r="Q160" s="4">
        <f t="shared" si="34"/>
        <v>2452.49017868852</v>
      </c>
      <c r="R160" s="5"/>
      <c r="S160" s="5">
        <f t="shared" si="35"/>
        <v>0.040471917323550675</v>
      </c>
      <c r="T160" s="5">
        <f t="shared" si="36"/>
        <v>-0.4729515778319318</v>
      </c>
      <c r="U160" s="5">
        <f t="shared" si="37"/>
        <v>0.08536510379679313</v>
      </c>
      <c r="V160" s="5">
        <f t="shared" si="38"/>
        <v>3.0562274962032068</v>
      </c>
      <c r="W160" s="5">
        <f t="shared" si="39"/>
        <v>3.0562274962032068</v>
      </c>
      <c r="X160" s="5">
        <f t="shared" si="40"/>
        <v>3.0562274962032068</v>
      </c>
      <c r="Y160" s="4">
        <f t="shared" si="41"/>
        <v>175.10893975131506</v>
      </c>
    </row>
    <row r="161" spans="1:25" ht="12.75">
      <c r="A161" s="2" t="s">
        <v>282</v>
      </c>
      <c r="B161" t="s">
        <v>281</v>
      </c>
      <c r="C161" s="2">
        <v>10</v>
      </c>
      <c r="D161" s="2">
        <v>12</v>
      </c>
      <c r="E161" s="2" t="s">
        <v>34</v>
      </c>
      <c r="F161" s="2">
        <v>-0.5</v>
      </c>
      <c r="G161" s="2">
        <v>-90.5</v>
      </c>
      <c r="H161" s="2">
        <v>6</v>
      </c>
      <c r="I161" s="9">
        <f t="shared" si="28"/>
        <v>196.2470757870849</v>
      </c>
      <c r="J161" s="9">
        <f t="shared" si="29"/>
        <v>2543.753396483722</v>
      </c>
      <c r="L161" s="5">
        <f t="shared" si="30"/>
        <v>-0.008726646111111111</v>
      </c>
      <c r="M161" s="5">
        <f t="shared" si="31"/>
        <v>-1.579522946111111</v>
      </c>
      <c r="N161" s="5"/>
      <c r="O161" s="5">
        <f t="shared" si="32"/>
        <v>0.8001961881282937</v>
      </c>
      <c r="P161" s="5">
        <f t="shared" si="33"/>
        <v>0.6431740572651636</v>
      </c>
      <c r="Q161" s="4">
        <f t="shared" si="34"/>
        <v>2543.753396483722</v>
      </c>
      <c r="R161" s="5"/>
      <c r="S161" s="5">
        <f t="shared" si="35"/>
        <v>-0.13706199965824997</v>
      </c>
      <c r="T161" s="5">
        <f t="shared" si="36"/>
        <v>-0.47032777615762833</v>
      </c>
      <c r="U161" s="5">
        <f t="shared" si="37"/>
        <v>0.28356496146858345</v>
      </c>
      <c r="V161" s="5">
        <f t="shared" si="38"/>
        <v>2.8580276385314165</v>
      </c>
      <c r="W161" s="5">
        <f t="shared" si="39"/>
        <v>-2.8580276385314165</v>
      </c>
      <c r="X161" s="5">
        <f t="shared" si="40"/>
        <v>3.4251575614685836</v>
      </c>
      <c r="Y161" s="4">
        <f t="shared" si="41"/>
        <v>196.2470757870849</v>
      </c>
    </row>
    <row r="162" spans="1:25" ht="12.75">
      <c r="A162" s="2" t="s">
        <v>284</v>
      </c>
      <c r="B162" t="s">
        <v>283</v>
      </c>
      <c r="C162" s="2">
        <v>8</v>
      </c>
      <c r="D162" s="2">
        <v>11</v>
      </c>
      <c r="E162" s="2" t="s">
        <v>44</v>
      </c>
      <c r="F162" s="2">
        <v>18.5</v>
      </c>
      <c r="G162" s="2">
        <v>-72.3</v>
      </c>
      <c r="H162" s="2">
        <v>5</v>
      </c>
      <c r="I162" s="9">
        <f t="shared" si="28"/>
        <v>153.44671962731707</v>
      </c>
      <c r="J162" s="9">
        <f t="shared" si="29"/>
        <v>1267.5133749717286</v>
      </c>
      <c r="L162" s="5">
        <f t="shared" si="30"/>
        <v>0.3228859061111111</v>
      </c>
      <c r="M162" s="5">
        <f t="shared" si="31"/>
        <v>-1.2618730276666665</v>
      </c>
      <c r="N162" s="5"/>
      <c r="O162" s="5">
        <f t="shared" si="32"/>
        <v>0.9490831239996633</v>
      </c>
      <c r="P162" s="5">
        <f t="shared" si="33"/>
        <v>0.3204837863392487</v>
      </c>
      <c r="Q162" s="4">
        <f t="shared" si="34"/>
        <v>1267.5133749717286</v>
      </c>
      <c r="R162" s="5"/>
      <c r="S162" s="5">
        <f t="shared" si="35"/>
        <v>0.1150326528989056</v>
      </c>
      <c r="T162" s="5">
        <f t="shared" si="36"/>
        <v>-0.23018352005400206</v>
      </c>
      <c r="U162" s="5">
        <f t="shared" si="37"/>
        <v>0.46344216180303327</v>
      </c>
      <c r="V162" s="5">
        <f t="shared" si="38"/>
        <v>2.6781504381969667</v>
      </c>
      <c r="W162" s="5">
        <f t="shared" si="39"/>
        <v>2.6781504381969667</v>
      </c>
      <c r="X162" s="5">
        <f t="shared" si="40"/>
        <v>2.6781504381969667</v>
      </c>
      <c r="Y162" s="4">
        <f t="shared" si="41"/>
        <v>153.44671962731707</v>
      </c>
    </row>
    <row r="163" spans="1:25" ht="12.75">
      <c r="A163" s="2" t="s">
        <v>286</v>
      </c>
      <c r="B163" t="s">
        <v>285</v>
      </c>
      <c r="C163" s="2">
        <v>8</v>
      </c>
      <c r="D163" s="2">
        <v>11</v>
      </c>
      <c r="E163" s="2" t="s">
        <v>44</v>
      </c>
      <c r="F163" s="2">
        <v>18.5</v>
      </c>
      <c r="G163" s="2">
        <v>-70</v>
      </c>
      <c r="H163" s="2">
        <v>4</v>
      </c>
      <c r="I163" s="9">
        <f t="shared" si="28"/>
        <v>147.32757563947234</v>
      </c>
      <c r="J163" s="9">
        <f t="shared" si="29"/>
        <v>1331.6545798663542</v>
      </c>
      <c r="L163" s="5">
        <f t="shared" si="30"/>
        <v>0.3228859061111111</v>
      </c>
      <c r="M163" s="5">
        <f t="shared" si="31"/>
        <v>-1.2217304555555555</v>
      </c>
      <c r="N163" s="5"/>
      <c r="O163" s="5">
        <f t="shared" si="32"/>
        <v>0.9438495297680957</v>
      </c>
      <c r="P163" s="5">
        <f t="shared" si="33"/>
        <v>0.33670153726077223</v>
      </c>
      <c r="Q163" s="4">
        <f t="shared" si="34"/>
        <v>1331.6545798663542</v>
      </c>
      <c r="R163" s="5"/>
      <c r="S163" s="5">
        <f t="shared" si="35"/>
        <v>0.14568264966555147</v>
      </c>
      <c r="T163" s="5">
        <f t="shared" si="36"/>
        <v>-0.22716446844263588</v>
      </c>
      <c r="U163" s="5">
        <f t="shared" si="37"/>
        <v>0.5702413699727416</v>
      </c>
      <c r="V163" s="5">
        <f t="shared" si="38"/>
        <v>2.5713512300272585</v>
      </c>
      <c r="W163" s="5">
        <f t="shared" si="39"/>
        <v>2.5713512300272585</v>
      </c>
      <c r="X163" s="5">
        <f t="shared" si="40"/>
        <v>2.5713512300272585</v>
      </c>
      <c r="Y163" s="4">
        <f t="shared" si="41"/>
        <v>147.32757563947234</v>
      </c>
    </row>
    <row r="164" spans="1:25" ht="12.75">
      <c r="A164" s="2" t="s">
        <v>288</v>
      </c>
      <c r="B164" t="s">
        <v>287</v>
      </c>
      <c r="C164" s="2">
        <v>9</v>
      </c>
      <c r="D164" s="2">
        <v>12</v>
      </c>
      <c r="E164" s="2" t="s">
        <v>34</v>
      </c>
      <c r="F164" s="2">
        <v>4.6</v>
      </c>
      <c r="G164" s="2">
        <v>-74.1</v>
      </c>
      <c r="H164" s="2">
        <v>5</v>
      </c>
      <c r="I164" s="9">
        <f t="shared" si="28"/>
        <v>166.97009299006848</v>
      </c>
      <c r="J164" s="9">
        <f t="shared" si="29"/>
        <v>2157.602267531085</v>
      </c>
      <c r="L164" s="5">
        <f t="shared" si="30"/>
        <v>0.08028514422222222</v>
      </c>
      <c r="M164" s="5">
        <f t="shared" si="31"/>
        <v>-1.2932889536666665</v>
      </c>
      <c r="N164" s="5"/>
      <c r="O164" s="5">
        <f t="shared" si="32"/>
        <v>0.8548483266511114</v>
      </c>
      <c r="P164" s="5">
        <f t="shared" si="33"/>
        <v>0.5455378678966081</v>
      </c>
      <c r="Q164" s="4">
        <f t="shared" si="34"/>
        <v>2157.602267531085</v>
      </c>
      <c r="R164" s="5"/>
      <c r="S164" s="5">
        <f t="shared" si="35"/>
        <v>0.09555921379090607</v>
      </c>
      <c r="T164" s="5">
        <f t="shared" si="36"/>
        <v>-0.4129289550980998</v>
      </c>
      <c r="U164" s="5">
        <f t="shared" si="37"/>
        <v>0.22741477467271667</v>
      </c>
      <c r="V164" s="5">
        <f t="shared" si="38"/>
        <v>2.9141778253272834</v>
      </c>
      <c r="W164" s="5">
        <f t="shared" si="39"/>
        <v>2.9141778253272834</v>
      </c>
      <c r="X164" s="5">
        <f t="shared" si="40"/>
        <v>2.9141778253272834</v>
      </c>
      <c r="Y164" s="4">
        <f t="shared" si="41"/>
        <v>166.97009299006848</v>
      </c>
    </row>
    <row r="165" spans="1:25" ht="12.75">
      <c r="A165" s="2" t="s">
        <v>290</v>
      </c>
      <c r="B165" t="s">
        <v>289</v>
      </c>
      <c r="C165" s="2">
        <v>7</v>
      </c>
      <c r="D165" s="2">
        <v>11</v>
      </c>
      <c r="E165" s="2" t="s">
        <v>44</v>
      </c>
      <c r="F165" s="2">
        <v>12.5</v>
      </c>
      <c r="G165" s="2">
        <v>-81.7</v>
      </c>
      <c r="H165" s="2">
        <v>5</v>
      </c>
      <c r="I165" s="9">
        <f t="shared" si="28"/>
        <v>182.17221117296768</v>
      </c>
      <c r="J165" s="9">
        <f t="shared" si="29"/>
        <v>1569.9204813852714</v>
      </c>
      <c r="L165" s="5">
        <f t="shared" si="30"/>
        <v>0.2181661527777778</v>
      </c>
      <c r="M165" s="5">
        <f t="shared" si="31"/>
        <v>-1.4259339745555555</v>
      </c>
      <c r="N165" s="5"/>
      <c r="O165" s="5">
        <f t="shared" si="32"/>
        <v>0.9222460731732787</v>
      </c>
      <c r="P165" s="5">
        <f t="shared" si="33"/>
        <v>0.39694576014798266</v>
      </c>
      <c r="Q165" s="4">
        <f t="shared" si="34"/>
        <v>1569.9204813852714</v>
      </c>
      <c r="R165" s="5"/>
      <c r="S165" s="5">
        <f t="shared" si="35"/>
        <v>-0.011969598825446421</v>
      </c>
      <c r="T165" s="5">
        <f t="shared" si="36"/>
        <v>-0.3155673375200193</v>
      </c>
      <c r="U165" s="5">
        <f t="shared" si="37"/>
        <v>0.03791223637018131</v>
      </c>
      <c r="V165" s="5">
        <f t="shared" si="38"/>
        <v>3.103680363629819</v>
      </c>
      <c r="W165" s="5">
        <f t="shared" si="39"/>
        <v>-3.103680363629819</v>
      </c>
      <c r="X165" s="5">
        <f t="shared" si="40"/>
        <v>3.179504836370181</v>
      </c>
      <c r="Y165" s="4">
        <f t="shared" si="41"/>
        <v>182.17221117296768</v>
      </c>
    </row>
    <row r="166" spans="1:25" ht="12.75">
      <c r="A166" s="2" t="s">
        <v>291</v>
      </c>
      <c r="B166" t="s">
        <v>701</v>
      </c>
      <c r="C166" s="2">
        <v>9</v>
      </c>
      <c r="D166" s="2">
        <v>12</v>
      </c>
      <c r="E166" s="2" t="s">
        <v>34</v>
      </c>
      <c r="F166" s="2">
        <v>4</v>
      </c>
      <c r="G166" s="2">
        <v>-81.1</v>
      </c>
      <c r="H166" s="2">
        <v>5</v>
      </c>
      <c r="I166" s="9">
        <f t="shared" si="28"/>
        <v>180.50024058540433</v>
      </c>
      <c r="J166" s="9">
        <f t="shared" si="29"/>
        <v>2155.8012776866044</v>
      </c>
      <c r="L166" s="5">
        <f t="shared" si="30"/>
        <v>0.06981316888888889</v>
      </c>
      <c r="M166" s="5">
        <f t="shared" si="31"/>
        <v>-1.4154619992222222</v>
      </c>
      <c r="N166" s="5"/>
      <c r="O166" s="5">
        <f t="shared" si="32"/>
        <v>0.8550845196645143</v>
      </c>
      <c r="P166" s="5">
        <f t="shared" si="33"/>
        <v>0.5450824975187369</v>
      </c>
      <c r="Q166" s="4">
        <f t="shared" si="34"/>
        <v>2155.8012776866044</v>
      </c>
      <c r="R166" s="5"/>
      <c r="S166" s="5">
        <f t="shared" si="35"/>
        <v>-0.0036976737049964135</v>
      </c>
      <c r="T166" s="5">
        <f t="shared" si="36"/>
        <v>-0.42350765582741295</v>
      </c>
      <c r="U166" s="5">
        <f t="shared" si="37"/>
        <v>0.00873084511847751</v>
      </c>
      <c r="V166" s="5">
        <f t="shared" si="38"/>
        <v>3.1328617548815227</v>
      </c>
      <c r="W166" s="5">
        <f t="shared" si="39"/>
        <v>-3.1328617548815227</v>
      </c>
      <c r="X166" s="5">
        <f t="shared" si="40"/>
        <v>3.1503234451184774</v>
      </c>
      <c r="Y166" s="4">
        <f t="shared" si="41"/>
        <v>180.50024058540433</v>
      </c>
    </row>
    <row r="167" spans="1:25" ht="12.75">
      <c r="A167" s="2" t="s">
        <v>293</v>
      </c>
      <c r="B167" t="s">
        <v>292</v>
      </c>
      <c r="C167" s="2">
        <v>25</v>
      </c>
      <c r="D167" s="2">
        <v>44</v>
      </c>
      <c r="E167" s="2" t="s">
        <v>4</v>
      </c>
      <c r="F167" s="2">
        <v>37.5</v>
      </c>
      <c r="G167" s="2">
        <v>127</v>
      </c>
      <c r="H167" s="2">
        <v>-9</v>
      </c>
      <c r="I167" s="9">
        <f t="shared" si="28"/>
        <v>337.6682241081539</v>
      </c>
      <c r="J167" s="9">
        <f t="shared" si="29"/>
        <v>7097.34712093377</v>
      </c>
      <c r="L167" s="5">
        <f t="shared" si="30"/>
        <v>0.6544984583333333</v>
      </c>
      <c r="M167" s="5">
        <f t="shared" si="31"/>
        <v>2.2165681122222223</v>
      </c>
      <c r="N167" s="5"/>
      <c r="O167" s="5">
        <f t="shared" si="32"/>
        <v>-0.22186708420215057</v>
      </c>
      <c r="P167" s="5">
        <f t="shared" si="33"/>
        <v>1.7945251886052518</v>
      </c>
      <c r="Q167" s="4">
        <f t="shared" si="34"/>
        <v>7097.34712093377</v>
      </c>
      <c r="R167" s="5"/>
      <c r="S167" s="5">
        <f t="shared" si="35"/>
        <v>-0.30263967385580376</v>
      </c>
      <c r="T167" s="5">
        <f t="shared" si="36"/>
        <v>0.7367476851218179</v>
      </c>
      <c r="U167" s="5">
        <f t="shared" si="37"/>
        <v>0.3897630104815673</v>
      </c>
      <c r="V167" s="5">
        <f t="shared" si="38"/>
        <v>0.3897630104815673</v>
      </c>
      <c r="W167" s="5">
        <f t="shared" si="39"/>
        <v>-0.3897630104815673</v>
      </c>
      <c r="X167" s="5">
        <f t="shared" si="40"/>
        <v>5.893422189518433</v>
      </c>
      <c r="Y167" s="4">
        <f t="shared" si="41"/>
        <v>337.6682241081539</v>
      </c>
    </row>
    <row r="168" spans="1:25" ht="12.75">
      <c r="A168" s="2" t="s">
        <v>295</v>
      </c>
      <c r="B168" t="s">
        <v>294</v>
      </c>
      <c r="C168" s="2">
        <v>25</v>
      </c>
      <c r="D168" s="2">
        <v>44</v>
      </c>
      <c r="E168" s="2" t="s">
        <v>4</v>
      </c>
      <c r="F168" s="2">
        <v>39</v>
      </c>
      <c r="G168" s="2">
        <v>126</v>
      </c>
      <c r="H168" s="2">
        <v>-9</v>
      </c>
      <c r="I168" s="9">
        <f t="shared" si="28"/>
        <v>338.99971867987665</v>
      </c>
      <c r="J168" s="9">
        <f t="shared" si="29"/>
        <v>7022.555942456454</v>
      </c>
      <c r="L168" s="5">
        <f t="shared" si="30"/>
        <v>0.6806783966666666</v>
      </c>
      <c r="M168" s="5">
        <f t="shared" si="31"/>
        <v>2.19911482</v>
      </c>
      <c r="N168" s="5"/>
      <c r="O168" s="5">
        <f t="shared" si="32"/>
        <v>-0.20338928430701425</v>
      </c>
      <c r="P168" s="5">
        <f t="shared" si="33"/>
        <v>1.7756146504314676</v>
      </c>
      <c r="Q168" s="4">
        <f t="shared" si="34"/>
        <v>7022.555942456454</v>
      </c>
      <c r="R168" s="5"/>
      <c r="S168" s="5">
        <f t="shared" si="35"/>
        <v>-0.28661533899485747</v>
      </c>
      <c r="T168" s="5">
        <f t="shared" si="36"/>
        <v>0.7466475417854508</v>
      </c>
      <c r="U168" s="5">
        <f t="shared" si="37"/>
        <v>0.3665240466289881</v>
      </c>
      <c r="V168" s="5">
        <f t="shared" si="38"/>
        <v>0.3665240466289881</v>
      </c>
      <c r="W168" s="5">
        <f t="shared" si="39"/>
        <v>-0.3665240466289881</v>
      </c>
      <c r="X168" s="5">
        <f t="shared" si="40"/>
        <v>5.916661153371012</v>
      </c>
      <c r="Y168" s="4">
        <f t="shared" si="41"/>
        <v>338.99971867987665</v>
      </c>
    </row>
    <row r="169" spans="1:25" ht="12.75">
      <c r="A169" s="2" t="s">
        <v>297</v>
      </c>
      <c r="B169" t="s">
        <v>296</v>
      </c>
      <c r="C169" s="2">
        <v>7</v>
      </c>
      <c r="D169" s="2">
        <v>11</v>
      </c>
      <c r="E169" s="2" t="s">
        <v>44</v>
      </c>
      <c r="F169" s="2">
        <v>9</v>
      </c>
      <c r="G169" s="2">
        <v>-79.5</v>
      </c>
      <c r="H169" s="2">
        <v>5</v>
      </c>
      <c r="I169" s="9">
        <f t="shared" si="28"/>
        <v>177.00742658511328</v>
      </c>
      <c r="J169" s="9">
        <f t="shared" si="29"/>
        <v>1812.5717641830734</v>
      </c>
      <c r="L169" s="5">
        <f t="shared" si="30"/>
        <v>0.15707963</v>
      </c>
      <c r="M169" s="5">
        <f t="shared" si="31"/>
        <v>-1.3875367316666667</v>
      </c>
      <c r="N169" s="5"/>
      <c r="O169" s="5">
        <f t="shared" si="32"/>
        <v>0.8968064439175448</v>
      </c>
      <c r="P169" s="5">
        <f t="shared" si="33"/>
        <v>0.4582988025747341</v>
      </c>
      <c r="Q169" s="4">
        <f t="shared" si="34"/>
        <v>1812.5717641830734</v>
      </c>
      <c r="R169" s="5"/>
      <c r="S169" s="5">
        <f t="shared" si="35"/>
        <v>0.01886692275600437</v>
      </c>
      <c r="T169" s="5">
        <f t="shared" si="36"/>
        <v>-0.3608973787455535</v>
      </c>
      <c r="U169" s="5">
        <f t="shared" si="37"/>
        <v>0.05223025830647105</v>
      </c>
      <c r="V169" s="5">
        <f t="shared" si="38"/>
        <v>3.089362341693529</v>
      </c>
      <c r="W169" s="5">
        <f t="shared" si="39"/>
        <v>3.089362341693529</v>
      </c>
      <c r="X169" s="5">
        <f t="shared" si="40"/>
        <v>3.089362341693529</v>
      </c>
      <c r="Y169" s="4">
        <f t="shared" si="41"/>
        <v>177.00742658511328</v>
      </c>
    </row>
    <row r="170" spans="1:25" ht="12.75">
      <c r="A170" s="2" t="s">
        <v>299</v>
      </c>
      <c r="B170" t="s">
        <v>298</v>
      </c>
      <c r="C170" s="2">
        <v>7</v>
      </c>
      <c r="D170" s="2">
        <v>11</v>
      </c>
      <c r="E170" s="2" t="s">
        <v>44</v>
      </c>
      <c r="F170" s="2">
        <v>14.1</v>
      </c>
      <c r="G170" s="2">
        <v>-87.2</v>
      </c>
      <c r="H170" s="2">
        <v>6</v>
      </c>
      <c r="I170" s="9">
        <f t="shared" si="28"/>
        <v>196.7470970005802</v>
      </c>
      <c r="J170" s="9">
        <f t="shared" si="29"/>
        <v>1511.1475982305649</v>
      </c>
      <c r="L170" s="5">
        <f t="shared" si="30"/>
        <v>0.2460914203333333</v>
      </c>
      <c r="M170" s="5">
        <f t="shared" si="31"/>
        <v>-1.521927081777778</v>
      </c>
      <c r="N170" s="5"/>
      <c r="O170" s="5">
        <f t="shared" si="32"/>
        <v>0.9278891142272794</v>
      </c>
      <c r="P170" s="5">
        <f t="shared" si="33"/>
        <v>0.38208535985602143</v>
      </c>
      <c r="Q170" s="4">
        <f t="shared" si="34"/>
        <v>1511.1475982305649</v>
      </c>
      <c r="R170" s="5"/>
      <c r="S170" s="5">
        <f t="shared" si="35"/>
        <v>-0.08775972314697254</v>
      </c>
      <c r="T170" s="5">
        <f t="shared" si="36"/>
        <v>-0.29164718525020317</v>
      </c>
      <c r="U170" s="5">
        <f t="shared" si="37"/>
        <v>0.2922919778250277</v>
      </c>
      <c r="V170" s="5">
        <f t="shared" si="38"/>
        <v>2.8493006221749724</v>
      </c>
      <c r="W170" s="5">
        <f t="shared" si="39"/>
        <v>-2.8493006221749724</v>
      </c>
      <c r="X170" s="5">
        <f t="shared" si="40"/>
        <v>3.4338845778250278</v>
      </c>
      <c r="Y170" s="4">
        <f t="shared" si="41"/>
        <v>196.7470970005802</v>
      </c>
    </row>
    <row r="171" spans="1:25" ht="12.75">
      <c r="A171" s="2" t="s">
        <v>301</v>
      </c>
      <c r="B171" t="s">
        <v>300</v>
      </c>
      <c r="C171" s="2">
        <v>26</v>
      </c>
      <c r="D171" s="2">
        <v>49</v>
      </c>
      <c r="E171" s="2" t="s">
        <v>4</v>
      </c>
      <c r="F171" s="2">
        <v>13.8</v>
      </c>
      <c r="G171" s="2">
        <v>100.5</v>
      </c>
      <c r="H171" s="2">
        <v>-7</v>
      </c>
      <c r="I171" s="9">
        <f t="shared" si="28"/>
        <v>358.27684940683423</v>
      </c>
      <c r="J171" s="9">
        <f t="shared" si="29"/>
        <v>9039.431170434023</v>
      </c>
      <c r="L171" s="5">
        <f t="shared" si="30"/>
        <v>0.24085543266666667</v>
      </c>
      <c r="M171" s="5">
        <f t="shared" si="31"/>
        <v>1.7540558683333334</v>
      </c>
      <c r="N171" s="5"/>
      <c r="O171" s="5">
        <f t="shared" si="32"/>
        <v>-0.6554468497014752</v>
      </c>
      <c r="P171" s="5">
        <f t="shared" si="33"/>
        <v>2.2855704602867317</v>
      </c>
      <c r="Q171" s="4">
        <f t="shared" si="34"/>
        <v>9039.431170434023</v>
      </c>
      <c r="R171" s="5"/>
      <c r="S171" s="5">
        <f t="shared" si="35"/>
        <v>-0.01855066292311757</v>
      </c>
      <c r="T171" s="5">
        <f t="shared" si="36"/>
        <v>0.6166345787810138</v>
      </c>
      <c r="U171" s="5">
        <f t="shared" si="37"/>
        <v>0.030074650845418743</v>
      </c>
      <c r="V171" s="5">
        <f t="shared" si="38"/>
        <v>0.030074650845418743</v>
      </c>
      <c r="W171" s="5">
        <f t="shared" si="39"/>
        <v>-0.030074650845418743</v>
      </c>
      <c r="X171" s="5">
        <f t="shared" si="40"/>
        <v>6.253110549154582</v>
      </c>
      <c r="Y171" s="4">
        <f t="shared" si="41"/>
        <v>358.27684940683423</v>
      </c>
    </row>
    <row r="172" spans="1:25" ht="12.75">
      <c r="A172" s="2" t="s">
        <v>303</v>
      </c>
      <c r="B172" t="s">
        <v>302</v>
      </c>
      <c r="C172" s="2">
        <v>15</v>
      </c>
      <c r="D172" s="2">
        <v>28</v>
      </c>
      <c r="E172" s="2" t="s">
        <v>1</v>
      </c>
      <c r="F172" s="2">
        <v>41.9</v>
      </c>
      <c r="G172" s="2">
        <v>12.5</v>
      </c>
      <c r="H172" s="2">
        <v>-1</v>
      </c>
      <c r="I172" s="9">
        <f t="shared" si="28"/>
        <v>52.48208452752877</v>
      </c>
      <c r="J172" s="9">
        <f t="shared" si="29"/>
        <v>4799.048342069798</v>
      </c>
      <c r="L172" s="5">
        <f t="shared" si="30"/>
        <v>0.7312929441111111</v>
      </c>
      <c r="M172" s="5">
        <f t="shared" si="31"/>
        <v>0.2181661527777778</v>
      </c>
      <c r="N172" s="5"/>
      <c r="O172" s="5">
        <f t="shared" si="32"/>
        <v>0.34982411119695034</v>
      </c>
      <c r="P172" s="5">
        <f t="shared" si="33"/>
        <v>1.2134129815599997</v>
      </c>
      <c r="Q172" s="4">
        <f t="shared" si="34"/>
        <v>4799.048342069798</v>
      </c>
      <c r="R172" s="5"/>
      <c r="S172" s="5">
        <f t="shared" si="35"/>
        <v>0.6069529312237599</v>
      </c>
      <c r="T172" s="5">
        <f t="shared" si="36"/>
        <v>0.4660329797937659</v>
      </c>
      <c r="U172" s="5">
        <f t="shared" si="37"/>
        <v>0.9159851576903272</v>
      </c>
      <c r="V172" s="5">
        <f t="shared" si="38"/>
        <v>0.9159851576903272</v>
      </c>
      <c r="W172" s="5">
        <f t="shared" si="39"/>
        <v>0.9159851576903272</v>
      </c>
      <c r="X172" s="5">
        <f t="shared" si="40"/>
        <v>0.9159851576903272</v>
      </c>
      <c r="Y172" s="4">
        <f t="shared" si="41"/>
        <v>52.48208452752877</v>
      </c>
    </row>
    <row r="173" spans="1:25" ht="12.75">
      <c r="A173" s="2" t="s">
        <v>305</v>
      </c>
      <c r="B173" t="s">
        <v>304</v>
      </c>
      <c r="C173" s="2">
        <v>21</v>
      </c>
      <c r="D173" s="2">
        <v>39</v>
      </c>
      <c r="E173" s="2" t="s">
        <v>4</v>
      </c>
      <c r="F173" s="2">
        <v>26.3</v>
      </c>
      <c r="G173" s="2">
        <v>50</v>
      </c>
      <c r="H173" s="2">
        <v>-3</v>
      </c>
      <c r="I173" s="9">
        <f t="shared" si="28"/>
        <v>44.090519365257485</v>
      </c>
      <c r="J173" s="9">
        <f t="shared" si="29"/>
        <v>7103.116597719356</v>
      </c>
      <c r="L173" s="5">
        <f t="shared" si="30"/>
        <v>0.45902158544444444</v>
      </c>
      <c r="M173" s="5">
        <f t="shared" si="31"/>
        <v>0.8726646111111112</v>
      </c>
      <c r="N173" s="5"/>
      <c r="O173" s="5">
        <f t="shared" si="32"/>
        <v>-0.22328927079864286</v>
      </c>
      <c r="P173" s="5">
        <f t="shared" si="33"/>
        <v>1.7959839690820116</v>
      </c>
      <c r="Q173" s="4">
        <f t="shared" si="34"/>
        <v>7103.116597719356</v>
      </c>
      <c r="R173" s="5"/>
      <c r="S173" s="5">
        <f t="shared" si="35"/>
        <v>0.554004715636311</v>
      </c>
      <c r="T173" s="5">
        <f t="shared" si="36"/>
        <v>0.5718778514555749</v>
      </c>
      <c r="U173" s="5">
        <f t="shared" si="37"/>
        <v>0.7695247187113867</v>
      </c>
      <c r="V173" s="5">
        <f t="shared" si="38"/>
        <v>0.7695247187113867</v>
      </c>
      <c r="W173" s="5">
        <f t="shared" si="39"/>
        <v>0.7695247187113867</v>
      </c>
      <c r="X173" s="5">
        <f t="shared" si="40"/>
        <v>0.7695247187113867</v>
      </c>
      <c r="Y173" s="4">
        <f t="shared" si="41"/>
        <v>44.090519365257485</v>
      </c>
    </row>
    <row r="174" spans="1:25" ht="12.75">
      <c r="A174" s="2" t="s">
        <v>306</v>
      </c>
      <c r="B174" t="s">
        <v>702</v>
      </c>
      <c r="C174" s="2">
        <v>15</v>
      </c>
      <c r="D174" s="2">
        <v>28</v>
      </c>
      <c r="E174" s="2" t="s">
        <v>1</v>
      </c>
      <c r="F174" s="2">
        <v>41.9</v>
      </c>
      <c r="G174" s="2">
        <v>12.5</v>
      </c>
      <c r="H174" s="2">
        <v>-1</v>
      </c>
      <c r="I174" s="9">
        <f t="shared" si="28"/>
        <v>52.48208452752877</v>
      </c>
      <c r="J174" s="9">
        <f t="shared" si="29"/>
        <v>4799.048342069798</v>
      </c>
      <c r="L174" s="5">
        <f t="shared" si="30"/>
        <v>0.7312929441111111</v>
      </c>
      <c r="M174" s="5">
        <f t="shared" si="31"/>
        <v>0.2181661527777778</v>
      </c>
      <c r="N174" s="5"/>
      <c r="O174" s="5">
        <f t="shared" si="32"/>
        <v>0.34982411119695034</v>
      </c>
      <c r="P174" s="5">
        <f t="shared" si="33"/>
        <v>1.2134129815599997</v>
      </c>
      <c r="Q174" s="4">
        <f t="shared" si="34"/>
        <v>4799.048342069798</v>
      </c>
      <c r="R174" s="5"/>
      <c r="S174" s="5">
        <f t="shared" si="35"/>
        <v>0.6069529312237599</v>
      </c>
      <c r="T174" s="5">
        <f t="shared" si="36"/>
        <v>0.4660329797937659</v>
      </c>
      <c r="U174" s="5">
        <f t="shared" si="37"/>
        <v>0.9159851576903272</v>
      </c>
      <c r="V174" s="5">
        <f t="shared" si="38"/>
        <v>0.9159851576903272</v>
      </c>
      <c r="W174" s="5">
        <f t="shared" si="39"/>
        <v>0.9159851576903272</v>
      </c>
      <c r="X174" s="5">
        <f t="shared" si="40"/>
        <v>0.9159851576903272</v>
      </c>
      <c r="Y174" s="4">
        <f t="shared" si="41"/>
        <v>52.48208452752877</v>
      </c>
    </row>
    <row r="175" spans="1:25" ht="12.75">
      <c r="A175" s="2" t="s">
        <v>309</v>
      </c>
      <c r="B175" t="s">
        <v>308</v>
      </c>
      <c r="C175" s="2">
        <v>15</v>
      </c>
      <c r="D175" s="2">
        <v>28</v>
      </c>
      <c r="E175" s="2" t="s">
        <v>1</v>
      </c>
      <c r="F175" s="2">
        <v>39.2</v>
      </c>
      <c r="G175" s="2">
        <v>9.1</v>
      </c>
      <c r="H175" s="2">
        <v>-1</v>
      </c>
      <c r="I175" s="9">
        <f t="shared" si="28"/>
        <v>56.35237934770615</v>
      </c>
      <c r="J175" s="9">
        <f t="shared" si="29"/>
        <v>4733.696831365377</v>
      </c>
      <c r="L175" s="5">
        <f t="shared" si="30"/>
        <v>0.6841690551111111</v>
      </c>
      <c r="M175" s="5">
        <f t="shared" si="31"/>
        <v>0.1588249592222222</v>
      </c>
      <c r="N175" s="5"/>
      <c r="O175" s="5">
        <f t="shared" si="32"/>
        <v>0.3652553730307039</v>
      </c>
      <c r="P175" s="5">
        <f t="shared" si="33"/>
        <v>1.1968892114703862</v>
      </c>
      <c r="Q175" s="4">
        <f t="shared" si="34"/>
        <v>4733.696831365377</v>
      </c>
      <c r="R175" s="5"/>
      <c r="S175" s="5">
        <f t="shared" si="35"/>
        <v>0.6330076190874229</v>
      </c>
      <c r="T175" s="5">
        <f t="shared" si="36"/>
        <v>0.4213280482209355</v>
      </c>
      <c r="U175" s="5">
        <f t="shared" si="37"/>
        <v>0.9835345441730359</v>
      </c>
      <c r="V175" s="5">
        <f t="shared" si="38"/>
        <v>0.9835345441730359</v>
      </c>
      <c r="W175" s="5">
        <f t="shared" si="39"/>
        <v>0.9835345441730359</v>
      </c>
      <c r="X175" s="5">
        <f t="shared" si="40"/>
        <v>0.9835345441730359</v>
      </c>
      <c r="Y175" s="4">
        <f t="shared" si="41"/>
        <v>56.35237934770615</v>
      </c>
    </row>
    <row r="176" spans="1:25" ht="12.75">
      <c r="A176" s="2" t="s">
        <v>312</v>
      </c>
      <c r="B176" t="s">
        <v>311</v>
      </c>
      <c r="C176" s="2">
        <v>37</v>
      </c>
      <c r="D176" s="2">
        <v>48</v>
      </c>
      <c r="E176" s="2" t="s">
        <v>9</v>
      </c>
      <c r="F176" s="2">
        <v>11.6</v>
      </c>
      <c r="G176" s="2">
        <v>43.2</v>
      </c>
      <c r="H176" s="2">
        <v>-3</v>
      </c>
      <c r="I176" s="9">
        <f t="shared" si="28"/>
        <v>59.373208917467075</v>
      </c>
      <c r="J176" s="9">
        <f t="shared" si="29"/>
        <v>7550.59567950564</v>
      </c>
      <c r="L176" s="5">
        <f t="shared" si="30"/>
        <v>0.20245818977777777</v>
      </c>
      <c r="M176" s="5">
        <f t="shared" si="31"/>
        <v>0.753982224</v>
      </c>
      <c r="N176" s="5"/>
      <c r="O176" s="5">
        <f t="shared" si="32"/>
        <v>-0.33191247966373205</v>
      </c>
      <c r="P176" s="5">
        <f t="shared" si="33"/>
        <v>1.9091265940595803</v>
      </c>
      <c r="Q176" s="4">
        <f t="shared" si="34"/>
        <v>7550.59567950564</v>
      </c>
      <c r="R176" s="5"/>
      <c r="S176" s="5">
        <f t="shared" si="35"/>
        <v>0.6630494880854054</v>
      </c>
      <c r="T176" s="5">
        <f t="shared" si="36"/>
        <v>0.3925449788730958</v>
      </c>
      <c r="U176" s="5">
        <f t="shared" si="37"/>
        <v>1.0362579654076032</v>
      </c>
      <c r="V176" s="5">
        <f t="shared" si="38"/>
        <v>1.0362579654076032</v>
      </c>
      <c r="W176" s="5">
        <f t="shared" si="39"/>
        <v>1.0362579654076032</v>
      </c>
      <c r="X176" s="5">
        <f t="shared" si="40"/>
        <v>1.0362579654076032</v>
      </c>
      <c r="Y176" s="4">
        <f t="shared" si="41"/>
        <v>59.373208917467075</v>
      </c>
    </row>
    <row r="177" spans="1:25" ht="12.75">
      <c r="A177" s="2" t="s">
        <v>314</v>
      </c>
      <c r="B177" t="s">
        <v>313</v>
      </c>
      <c r="C177" s="2">
        <v>8</v>
      </c>
      <c r="D177" s="2">
        <v>11</v>
      </c>
      <c r="E177" s="2" t="s">
        <v>44</v>
      </c>
      <c r="F177" s="2">
        <v>12</v>
      </c>
      <c r="G177" s="2">
        <v>-61.8</v>
      </c>
      <c r="H177" s="2">
        <v>4</v>
      </c>
      <c r="I177" s="9">
        <f t="shared" si="28"/>
        <v>138.725815720139</v>
      </c>
      <c r="J177" s="9">
        <f t="shared" si="29"/>
        <v>1996.9282627106916</v>
      </c>
      <c r="L177" s="5">
        <f t="shared" si="30"/>
        <v>0.20943950666666666</v>
      </c>
      <c r="M177" s="5">
        <f t="shared" si="31"/>
        <v>-1.0786134593333332</v>
      </c>
      <c r="N177" s="5"/>
      <c r="O177" s="5">
        <f t="shared" si="32"/>
        <v>0.8752168867594805</v>
      </c>
      <c r="P177" s="5">
        <f t="shared" si="33"/>
        <v>0.5049123293832343</v>
      </c>
      <c r="Q177" s="4">
        <f t="shared" si="34"/>
        <v>1996.9282627106916</v>
      </c>
      <c r="R177" s="5"/>
      <c r="S177" s="5">
        <f t="shared" si="35"/>
        <v>0.2606540195477843</v>
      </c>
      <c r="T177" s="5">
        <f t="shared" si="36"/>
        <v>-0.296966000046678</v>
      </c>
      <c r="U177" s="5">
        <f t="shared" si="37"/>
        <v>0.7203703994702646</v>
      </c>
      <c r="V177" s="5">
        <f t="shared" si="38"/>
        <v>2.4212222005297352</v>
      </c>
      <c r="W177" s="5">
        <f t="shared" si="39"/>
        <v>2.4212222005297352</v>
      </c>
      <c r="X177" s="5">
        <f t="shared" si="40"/>
        <v>2.4212222005297352</v>
      </c>
      <c r="Y177" s="4">
        <f t="shared" si="41"/>
        <v>138.725815720139</v>
      </c>
    </row>
    <row r="178" spans="1:25" ht="12.75">
      <c r="A178" s="2" t="s">
        <v>316</v>
      </c>
      <c r="B178" t="s">
        <v>315</v>
      </c>
      <c r="C178" s="2">
        <v>35</v>
      </c>
      <c r="D178" s="2">
        <v>46</v>
      </c>
      <c r="E178" s="2" t="s">
        <v>9</v>
      </c>
      <c r="F178" s="2">
        <v>11.9</v>
      </c>
      <c r="G178" s="2">
        <v>-15.6</v>
      </c>
      <c r="H178" s="2">
        <v>0</v>
      </c>
      <c r="I178" s="9">
        <f t="shared" si="28"/>
        <v>94.37437682085957</v>
      </c>
      <c r="J178" s="9">
        <f t="shared" si="29"/>
        <v>4350.005964774905</v>
      </c>
      <c r="L178" s="5">
        <f t="shared" si="30"/>
        <v>0.20769417744444446</v>
      </c>
      <c r="M178" s="5">
        <f t="shared" si="31"/>
        <v>-0.27227135866666663</v>
      </c>
      <c r="N178" s="5"/>
      <c r="O178" s="5">
        <f t="shared" si="32"/>
        <v>0.45370744224262827</v>
      </c>
      <c r="P178" s="5">
        <f t="shared" si="33"/>
        <v>1.0998750859102162</v>
      </c>
      <c r="Q178" s="4">
        <f t="shared" si="34"/>
        <v>4350.005964774905</v>
      </c>
      <c r="R178" s="5"/>
      <c r="S178" s="5">
        <f t="shared" si="35"/>
        <v>0.7258096914901342</v>
      </c>
      <c r="T178" s="5">
        <f t="shared" si="36"/>
        <v>-0.05552153160161938</v>
      </c>
      <c r="U178" s="5">
        <f t="shared" si="37"/>
        <v>1.4944490230554224</v>
      </c>
      <c r="V178" s="5">
        <f t="shared" si="38"/>
        <v>1.6471435769445777</v>
      </c>
      <c r="W178" s="5">
        <f t="shared" si="39"/>
        <v>1.6471435769445777</v>
      </c>
      <c r="X178" s="5">
        <f t="shared" si="40"/>
        <v>1.6471435769445777</v>
      </c>
      <c r="Y178" s="4">
        <f t="shared" si="41"/>
        <v>94.37437682085957</v>
      </c>
    </row>
    <row r="179" spans="1:25" ht="12.75">
      <c r="A179" s="2" t="s">
        <v>318</v>
      </c>
      <c r="B179" t="s">
        <v>317</v>
      </c>
      <c r="C179" s="2">
        <v>8</v>
      </c>
      <c r="D179" s="2">
        <v>11</v>
      </c>
      <c r="E179" s="2" t="s">
        <v>44</v>
      </c>
      <c r="F179" s="2">
        <v>13.9</v>
      </c>
      <c r="G179" s="2">
        <v>-61</v>
      </c>
      <c r="H179" s="2">
        <v>4</v>
      </c>
      <c r="I179" s="9">
        <f t="shared" si="28"/>
        <v>135.09077389493282</v>
      </c>
      <c r="J179" s="9">
        <f t="shared" si="29"/>
        <v>1920.1992657533767</v>
      </c>
      <c r="L179" s="5">
        <f t="shared" si="30"/>
        <v>0.2426007618888889</v>
      </c>
      <c r="M179" s="5">
        <f t="shared" si="31"/>
        <v>-1.0646508255555556</v>
      </c>
      <c r="N179" s="5"/>
      <c r="O179" s="5">
        <f t="shared" si="32"/>
        <v>0.8844362163988486</v>
      </c>
      <c r="P179" s="5">
        <f t="shared" si="33"/>
        <v>0.4855118244635592</v>
      </c>
      <c r="Q179" s="4">
        <f t="shared" si="34"/>
        <v>1920.1992657533767</v>
      </c>
      <c r="R179" s="5"/>
      <c r="S179" s="5">
        <f t="shared" si="35"/>
        <v>0.26911383524965626</v>
      </c>
      <c r="T179" s="5">
        <f t="shared" si="36"/>
        <v>-0.2699679121857717</v>
      </c>
      <c r="U179" s="5">
        <f t="shared" si="37"/>
        <v>0.7838138466855882</v>
      </c>
      <c r="V179" s="5">
        <f t="shared" si="38"/>
        <v>2.357778753314412</v>
      </c>
      <c r="W179" s="5">
        <f t="shared" si="39"/>
        <v>2.357778753314412</v>
      </c>
      <c r="X179" s="5">
        <f t="shared" si="40"/>
        <v>2.357778753314412</v>
      </c>
      <c r="Y179" s="4">
        <f t="shared" si="41"/>
        <v>135.09077389493282</v>
      </c>
    </row>
    <row r="180" spans="1:25" ht="12.75">
      <c r="A180" s="2" t="s">
        <v>320</v>
      </c>
      <c r="B180" t="s">
        <v>319</v>
      </c>
      <c r="C180" s="2">
        <v>8</v>
      </c>
      <c r="D180" s="2">
        <v>11</v>
      </c>
      <c r="E180" s="2" t="s">
        <v>44</v>
      </c>
      <c r="F180" s="2">
        <v>15.4</v>
      </c>
      <c r="G180" s="2">
        <v>-61.3</v>
      </c>
      <c r="H180" s="2">
        <v>4</v>
      </c>
      <c r="I180" s="9">
        <f t="shared" si="28"/>
        <v>133.61213091375492</v>
      </c>
      <c r="J180" s="9">
        <f t="shared" si="29"/>
        <v>1825.5580071291367</v>
      </c>
      <c r="L180" s="5">
        <f t="shared" si="30"/>
        <v>0.2687807002222222</v>
      </c>
      <c r="M180" s="5">
        <f t="shared" si="31"/>
        <v>-1.0698868132222221</v>
      </c>
      <c r="N180" s="5"/>
      <c r="O180" s="5">
        <f t="shared" si="32"/>
        <v>0.895348915820949</v>
      </c>
      <c r="P180" s="5">
        <f t="shared" si="33"/>
        <v>0.46158230268751876</v>
      </c>
      <c r="Q180" s="4">
        <f t="shared" si="34"/>
        <v>1825.5580071291367</v>
      </c>
      <c r="R180" s="5"/>
      <c r="S180" s="5">
        <f t="shared" si="35"/>
        <v>0.26339594638305613</v>
      </c>
      <c r="T180" s="5">
        <f t="shared" si="36"/>
        <v>-0.25093493829160035</v>
      </c>
      <c r="U180" s="5">
        <f t="shared" si="37"/>
        <v>0.8096210347284238</v>
      </c>
      <c r="V180" s="5">
        <f t="shared" si="38"/>
        <v>2.3319715652715765</v>
      </c>
      <c r="W180" s="5">
        <f t="shared" si="39"/>
        <v>2.3319715652715765</v>
      </c>
      <c r="X180" s="5">
        <f t="shared" si="40"/>
        <v>2.3319715652715765</v>
      </c>
      <c r="Y180" s="4">
        <f t="shared" si="41"/>
        <v>133.61213091375492</v>
      </c>
    </row>
    <row r="181" spans="1:25" ht="12.75">
      <c r="A181" s="2" t="s">
        <v>322</v>
      </c>
      <c r="B181" t="s">
        <v>321</v>
      </c>
      <c r="C181" s="2">
        <v>8</v>
      </c>
      <c r="D181" s="2">
        <v>11</v>
      </c>
      <c r="E181" s="2" t="s">
        <v>44</v>
      </c>
      <c r="F181" s="2">
        <v>13.3</v>
      </c>
      <c r="G181" s="2">
        <v>-61.3</v>
      </c>
      <c r="H181" s="2">
        <v>4</v>
      </c>
      <c r="I181" s="9">
        <f t="shared" si="28"/>
        <v>136.34466585387932</v>
      </c>
      <c r="J181" s="9">
        <f t="shared" si="29"/>
        <v>1941.927139236319</v>
      </c>
      <c r="L181" s="5">
        <f t="shared" si="30"/>
        <v>0.23212878655555558</v>
      </c>
      <c r="M181" s="5">
        <f t="shared" si="31"/>
        <v>-1.0698868132222221</v>
      </c>
      <c r="N181" s="5"/>
      <c r="O181" s="5">
        <f t="shared" si="32"/>
        <v>0.8818591522202499</v>
      </c>
      <c r="P181" s="5">
        <f t="shared" si="33"/>
        <v>0.4910055977841514</v>
      </c>
      <c r="Q181" s="4">
        <f t="shared" si="34"/>
        <v>1941.927139236319</v>
      </c>
      <c r="R181" s="5"/>
      <c r="S181" s="5">
        <f t="shared" si="35"/>
        <v>0.26587759778293407</v>
      </c>
      <c r="T181" s="5">
        <f t="shared" si="36"/>
        <v>-0.2786596118511039</v>
      </c>
      <c r="U181" s="5">
        <f t="shared" si="37"/>
        <v>0.7619293039110003</v>
      </c>
      <c r="V181" s="5">
        <f t="shared" si="38"/>
        <v>2.379663296089</v>
      </c>
      <c r="W181" s="5">
        <f t="shared" si="39"/>
        <v>2.379663296089</v>
      </c>
      <c r="X181" s="5">
        <f t="shared" si="40"/>
        <v>2.379663296089</v>
      </c>
      <c r="Y181" s="4">
        <f t="shared" si="41"/>
        <v>136.34466585387932</v>
      </c>
    </row>
    <row r="182" spans="1:25" ht="12.75">
      <c r="A182" s="2" t="s">
        <v>324</v>
      </c>
      <c r="B182" t="s">
        <v>323</v>
      </c>
      <c r="C182" s="2">
        <v>25</v>
      </c>
      <c r="D182" s="2">
        <v>45</v>
      </c>
      <c r="E182" s="2" t="s">
        <v>4</v>
      </c>
      <c r="F182" s="2">
        <v>35.7</v>
      </c>
      <c r="G182" s="2">
        <v>139.8</v>
      </c>
      <c r="H182" s="2">
        <v>-9</v>
      </c>
      <c r="I182" s="9">
        <f t="shared" si="28"/>
        <v>327.5595767278285</v>
      </c>
      <c r="J182" s="9">
        <f t="shared" si="29"/>
        <v>6875.03281233032</v>
      </c>
      <c r="L182" s="5">
        <f t="shared" si="30"/>
        <v>0.6230825323333333</v>
      </c>
      <c r="M182" s="5">
        <f t="shared" si="31"/>
        <v>2.439970252666667</v>
      </c>
      <c r="N182" s="5"/>
      <c r="O182" s="5">
        <f t="shared" si="32"/>
        <v>-0.16673552178577933</v>
      </c>
      <c r="P182" s="5">
        <f t="shared" si="33"/>
        <v>1.7383142382630392</v>
      </c>
      <c r="Q182" s="4">
        <f t="shared" si="34"/>
        <v>6875.03281233032</v>
      </c>
      <c r="R182" s="5"/>
      <c r="S182" s="5">
        <f t="shared" si="35"/>
        <v>-0.4320391276386403</v>
      </c>
      <c r="T182" s="5">
        <f t="shared" si="36"/>
        <v>0.6797242699337396</v>
      </c>
      <c r="U182" s="5">
        <f t="shared" si="37"/>
        <v>0.5661921871817877</v>
      </c>
      <c r="V182" s="5">
        <f t="shared" si="38"/>
        <v>0.5661921871817877</v>
      </c>
      <c r="W182" s="5">
        <f t="shared" si="39"/>
        <v>-0.5661921871817877</v>
      </c>
      <c r="X182" s="5">
        <f t="shared" si="40"/>
        <v>5.716993012818213</v>
      </c>
      <c r="Y182" s="4">
        <f t="shared" si="41"/>
        <v>327.5595767278285</v>
      </c>
    </row>
    <row r="183" spans="1:25" ht="12.75">
      <c r="A183" s="2" t="s">
        <v>326</v>
      </c>
      <c r="B183" t="s">
        <v>325</v>
      </c>
      <c r="C183" s="2">
        <v>27</v>
      </c>
      <c r="D183" s="2">
        <v>90</v>
      </c>
      <c r="E183" s="2" t="s">
        <v>18</v>
      </c>
      <c r="F183" s="2">
        <v>24.3</v>
      </c>
      <c r="G183" s="2">
        <v>154</v>
      </c>
      <c r="H183" s="2">
        <v>-10</v>
      </c>
      <c r="I183" s="9">
        <f t="shared" si="28"/>
        <v>310.61162487998996</v>
      </c>
      <c r="J183" s="9">
        <f t="shared" si="29"/>
        <v>6973.894286735594</v>
      </c>
      <c r="L183" s="5">
        <f t="shared" si="30"/>
        <v>0.424115001</v>
      </c>
      <c r="M183" s="5">
        <f t="shared" si="31"/>
        <v>2.6878070022222222</v>
      </c>
      <c r="N183" s="5"/>
      <c r="O183" s="5">
        <f t="shared" si="32"/>
        <v>-0.191327536725078</v>
      </c>
      <c r="P183" s="5">
        <f t="shared" si="33"/>
        <v>1.7633108183907948</v>
      </c>
      <c r="Q183" s="4">
        <f t="shared" si="34"/>
        <v>6973.894286735594</v>
      </c>
      <c r="R183" s="5"/>
      <c r="S183" s="5">
        <f t="shared" si="35"/>
        <v>-0.6086420288097777</v>
      </c>
      <c r="T183" s="5">
        <f t="shared" si="36"/>
        <v>0.5218835710396414</v>
      </c>
      <c r="U183" s="5">
        <f t="shared" si="37"/>
        <v>0.8619897433502646</v>
      </c>
      <c r="V183" s="5">
        <f t="shared" si="38"/>
        <v>0.8619897433502646</v>
      </c>
      <c r="W183" s="5">
        <f t="shared" si="39"/>
        <v>-0.8619897433502646</v>
      </c>
      <c r="X183" s="5">
        <f t="shared" si="40"/>
        <v>5.421195456649736</v>
      </c>
      <c r="Y183" s="4">
        <f t="shared" si="41"/>
        <v>310.61162487998996</v>
      </c>
    </row>
    <row r="184" spans="1:25" ht="12.75">
      <c r="A184" s="2" t="s">
        <v>328</v>
      </c>
      <c r="B184" t="s">
        <v>327</v>
      </c>
      <c r="C184" s="2">
        <v>27</v>
      </c>
      <c r="D184" s="2">
        <v>45</v>
      </c>
      <c r="E184" s="2" t="s">
        <v>4</v>
      </c>
      <c r="F184" s="2">
        <v>27.5</v>
      </c>
      <c r="G184" s="2">
        <v>141</v>
      </c>
      <c r="H184" s="2">
        <v>-10</v>
      </c>
      <c r="I184" s="9">
        <f t="shared" si="28"/>
        <v>322.03902894215713</v>
      </c>
      <c r="J184" s="9">
        <f t="shared" si="29"/>
        <v>7307.8730221994265</v>
      </c>
      <c r="L184" s="5">
        <f t="shared" si="30"/>
        <v>0.4799655361111111</v>
      </c>
      <c r="M184" s="5">
        <f t="shared" si="31"/>
        <v>2.460914203333333</v>
      </c>
      <c r="N184" s="5"/>
      <c r="O184" s="5">
        <f t="shared" si="32"/>
        <v>-0.27343197705282185</v>
      </c>
      <c r="P184" s="5">
        <f t="shared" si="33"/>
        <v>1.8477555049808916</v>
      </c>
      <c r="Q184" s="4">
        <f t="shared" si="34"/>
        <v>7307.8730221994265</v>
      </c>
      <c r="R184" s="5"/>
      <c r="S184" s="5">
        <f t="shared" si="35"/>
        <v>-0.48331207868224957</v>
      </c>
      <c r="T184" s="5">
        <f t="shared" si="36"/>
        <v>0.6194805993973277</v>
      </c>
      <c r="U184" s="5">
        <f t="shared" si="37"/>
        <v>0.6625439209118518</v>
      </c>
      <c r="V184" s="5">
        <f t="shared" si="38"/>
        <v>0.6625439209118518</v>
      </c>
      <c r="W184" s="5">
        <f t="shared" si="39"/>
        <v>-0.6625439209118518</v>
      </c>
      <c r="X184" s="5">
        <f t="shared" si="40"/>
        <v>5.620641279088148</v>
      </c>
      <c r="Y184" s="4">
        <f t="shared" si="41"/>
        <v>322.03902894215713</v>
      </c>
    </row>
    <row r="185" spans="1:25" ht="12.75">
      <c r="A185" s="2" t="s">
        <v>330</v>
      </c>
      <c r="B185" t="s">
        <v>329</v>
      </c>
      <c r="C185" s="2">
        <v>23</v>
      </c>
      <c r="D185" s="2">
        <v>32</v>
      </c>
      <c r="E185" s="2" t="s">
        <v>4</v>
      </c>
      <c r="F185" s="2">
        <v>47.9</v>
      </c>
      <c r="G185" s="2">
        <v>106.9</v>
      </c>
      <c r="H185" s="2">
        <v>-8</v>
      </c>
      <c r="I185" s="9">
        <f t="shared" si="28"/>
        <v>354.7851448988472</v>
      </c>
      <c r="J185" s="9">
        <f t="shared" si="29"/>
        <v>6666.851092996891</v>
      </c>
      <c r="L185" s="5">
        <f t="shared" si="30"/>
        <v>0.8360126974444444</v>
      </c>
      <c r="M185" s="5">
        <f t="shared" si="31"/>
        <v>1.8657569385555557</v>
      </c>
      <c r="N185" s="5"/>
      <c r="O185" s="5">
        <f t="shared" si="32"/>
        <v>-0.11462778676205881</v>
      </c>
      <c r="P185" s="5">
        <f t="shared" si="33"/>
        <v>1.685676635397444</v>
      </c>
      <c r="Q185" s="4">
        <f t="shared" si="34"/>
        <v>6666.851092996891</v>
      </c>
      <c r="R185" s="5"/>
      <c r="S185" s="5">
        <f t="shared" si="35"/>
        <v>-0.07375411898201599</v>
      </c>
      <c r="T185" s="5">
        <f t="shared" si="36"/>
        <v>0.8081000261878277</v>
      </c>
      <c r="U185" s="5">
        <f t="shared" si="37"/>
        <v>0.09101638997696651</v>
      </c>
      <c r="V185" s="5">
        <f t="shared" si="38"/>
        <v>0.09101638997696651</v>
      </c>
      <c r="W185" s="5">
        <f t="shared" si="39"/>
        <v>-0.09101638997696651</v>
      </c>
      <c r="X185" s="5">
        <f t="shared" si="40"/>
        <v>6.192168810023033</v>
      </c>
      <c r="Y185" s="4">
        <f t="shared" si="41"/>
        <v>354.7851448988472</v>
      </c>
    </row>
    <row r="186" spans="1:25" ht="12.75">
      <c r="A186" s="2" t="s">
        <v>332</v>
      </c>
      <c r="B186" t="s">
        <v>331</v>
      </c>
      <c r="C186" s="2">
        <v>40</v>
      </c>
      <c r="D186" s="2">
        <v>18</v>
      </c>
      <c r="E186" s="2" t="s">
        <v>1</v>
      </c>
      <c r="F186" s="2">
        <v>78.8</v>
      </c>
      <c r="G186" s="2">
        <v>16</v>
      </c>
      <c r="H186" s="2">
        <v>-1</v>
      </c>
      <c r="I186" s="9">
        <f t="shared" si="28"/>
        <v>13.31874303735738</v>
      </c>
      <c r="J186" s="9">
        <f t="shared" si="29"/>
        <v>3923.5426987457254</v>
      </c>
      <c r="L186" s="5">
        <f t="shared" si="30"/>
        <v>1.375319427111111</v>
      </c>
      <c r="M186" s="5">
        <f t="shared" si="31"/>
        <v>0.27925267555555555</v>
      </c>
      <c r="N186" s="5"/>
      <c r="O186" s="5">
        <f t="shared" si="32"/>
        <v>0.5469780414646048</v>
      </c>
      <c r="P186" s="5">
        <f t="shared" si="33"/>
        <v>0.992046194373129</v>
      </c>
      <c r="Q186" s="4">
        <f t="shared" si="34"/>
        <v>3923.5426987457254</v>
      </c>
      <c r="R186" s="5"/>
      <c r="S186" s="5">
        <f t="shared" si="35"/>
        <v>0.15752974555241522</v>
      </c>
      <c r="T186" s="5">
        <f t="shared" si="36"/>
        <v>0.6654253514997381</v>
      </c>
      <c r="U186" s="5">
        <f t="shared" si="37"/>
        <v>0.23245591426368595</v>
      </c>
      <c r="V186" s="5">
        <f t="shared" si="38"/>
        <v>0.23245591426368595</v>
      </c>
      <c r="W186" s="5">
        <f t="shared" si="39"/>
        <v>0.23245591426368595</v>
      </c>
      <c r="X186" s="5">
        <f t="shared" si="40"/>
        <v>0.23245591426368595</v>
      </c>
      <c r="Y186" s="4">
        <f t="shared" si="41"/>
        <v>13.31874303735738</v>
      </c>
    </row>
    <row r="187" spans="1:25" ht="12.75">
      <c r="A187" s="2" t="s">
        <v>335</v>
      </c>
      <c r="B187" t="s">
        <v>334</v>
      </c>
      <c r="C187" s="2">
        <v>40</v>
      </c>
      <c r="D187" s="2">
        <v>18</v>
      </c>
      <c r="E187" s="2" t="s">
        <v>1</v>
      </c>
      <c r="F187" s="2">
        <v>71</v>
      </c>
      <c r="G187" s="2">
        <v>-8.3</v>
      </c>
      <c r="H187" s="2">
        <v>-1</v>
      </c>
      <c r="I187" s="9">
        <f t="shared" si="28"/>
        <v>23.449278894743188</v>
      </c>
      <c r="J187" s="9">
        <f t="shared" si="29"/>
        <v>3541.219434408334</v>
      </c>
      <c r="L187" s="5">
        <f t="shared" si="30"/>
        <v>1.2391837477777778</v>
      </c>
      <c r="M187" s="5">
        <f t="shared" si="31"/>
        <v>-0.14486232544444447</v>
      </c>
      <c r="N187" s="5"/>
      <c r="O187" s="5">
        <f t="shared" si="32"/>
        <v>0.6252239623127669</v>
      </c>
      <c r="P187" s="5">
        <f t="shared" si="33"/>
        <v>0.8953778595217027</v>
      </c>
      <c r="Q187" s="4">
        <f t="shared" si="34"/>
        <v>3541.219434408334</v>
      </c>
      <c r="R187" s="5"/>
      <c r="S187" s="5">
        <f t="shared" si="35"/>
        <v>0.25368541596336397</v>
      </c>
      <c r="T187" s="5">
        <f t="shared" si="36"/>
        <v>0.584851820901963</v>
      </c>
      <c r="U187" s="5">
        <f t="shared" si="37"/>
        <v>0.40926711695034096</v>
      </c>
      <c r="V187" s="5">
        <f t="shared" si="38"/>
        <v>0.40926711695034096</v>
      </c>
      <c r="W187" s="5">
        <f t="shared" si="39"/>
        <v>0.40926711695034096</v>
      </c>
      <c r="X187" s="5">
        <f t="shared" si="40"/>
        <v>0.40926711695034096</v>
      </c>
      <c r="Y187" s="4">
        <f t="shared" si="41"/>
        <v>23.449278894743188</v>
      </c>
    </row>
    <row r="188" spans="1:25" ht="12.75">
      <c r="A188" s="2" t="s">
        <v>337</v>
      </c>
      <c r="B188" t="s">
        <v>336</v>
      </c>
      <c r="C188" s="2">
        <v>20</v>
      </c>
      <c r="D188" s="2">
        <v>39</v>
      </c>
      <c r="E188" s="2" t="s">
        <v>4</v>
      </c>
      <c r="F188" s="2">
        <v>32</v>
      </c>
      <c r="G188" s="2">
        <v>35.9</v>
      </c>
      <c r="H188" s="2">
        <v>-2</v>
      </c>
      <c r="I188" s="9">
        <f t="shared" si="28"/>
        <v>49.23283061714465</v>
      </c>
      <c r="J188" s="9">
        <f t="shared" si="29"/>
        <v>6236.213379149952</v>
      </c>
      <c r="L188" s="5">
        <f t="shared" si="30"/>
        <v>0.5585053511111111</v>
      </c>
      <c r="M188" s="5">
        <f t="shared" si="31"/>
        <v>0.6265731907777777</v>
      </c>
      <c r="N188" s="5"/>
      <c r="O188" s="5">
        <f t="shared" si="32"/>
        <v>-0.005995894964823001</v>
      </c>
      <c r="P188" s="5">
        <f t="shared" si="33"/>
        <v>1.5767922576864606</v>
      </c>
      <c r="Q188" s="4">
        <f t="shared" si="34"/>
        <v>6236.213379149952</v>
      </c>
      <c r="R188" s="5"/>
      <c r="S188" s="5">
        <f t="shared" si="35"/>
        <v>0.618640697402851</v>
      </c>
      <c r="T188" s="5">
        <f t="shared" si="36"/>
        <v>0.5333780486306565</v>
      </c>
      <c r="U188" s="5">
        <f t="shared" si="37"/>
        <v>0.8592749796881949</v>
      </c>
      <c r="V188" s="5">
        <f t="shared" si="38"/>
        <v>0.8592749796881949</v>
      </c>
      <c r="W188" s="5">
        <f t="shared" si="39"/>
        <v>0.8592749796881949</v>
      </c>
      <c r="X188" s="5">
        <f t="shared" si="40"/>
        <v>0.8592749796881949</v>
      </c>
      <c r="Y188" s="4">
        <f t="shared" si="41"/>
        <v>49.23283061714465</v>
      </c>
    </row>
    <row r="189" spans="1:25" ht="12.75">
      <c r="A189" s="2" t="s">
        <v>339</v>
      </c>
      <c r="B189" t="s">
        <v>338</v>
      </c>
      <c r="C189" s="2">
        <v>5</v>
      </c>
      <c r="D189" s="2">
        <v>8</v>
      </c>
      <c r="E189" s="2" t="s">
        <v>44</v>
      </c>
      <c r="F189" s="2">
        <v>43</v>
      </c>
      <c r="G189" s="2">
        <v>-87.9</v>
      </c>
      <c r="H189" s="2">
        <v>5</v>
      </c>
      <c r="I189" s="9">
        <f t="shared" si="28"/>
        <v>326.99575424647117</v>
      </c>
      <c r="J189" s="9">
        <f t="shared" si="29"/>
        <v>655.6761142072666</v>
      </c>
      <c r="L189" s="5">
        <f t="shared" si="30"/>
        <v>0.7504915655555555</v>
      </c>
      <c r="M189" s="5">
        <f t="shared" si="31"/>
        <v>-1.5341443863333335</v>
      </c>
      <c r="N189" s="5"/>
      <c r="O189" s="5">
        <f t="shared" si="32"/>
        <v>0.9862892619294505</v>
      </c>
      <c r="P189" s="5">
        <f t="shared" si="33"/>
        <v>0.16578409967313945</v>
      </c>
      <c r="Q189" s="4">
        <f t="shared" si="34"/>
        <v>655.6761142072666</v>
      </c>
      <c r="R189" s="5"/>
      <c r="S189" s="5">
        <f t="shared" si="35"/>
        <v>-0.07342577720595012</v>
      </c>
      <c r="T189" s="5">
        <f t="shared" si="36"/>
        <v>0.11304744358871444</v>
      </c>
      <c r="U189" s="5">
        <f t="shared" si="37"/>
        <v>0.5760327457103761</v>
      </c>
      <c r="V189" s="5">
        <f t="shared" si="38"/>
        <v>0.5760327457103761</v>
      </c>
      <c r="W189" s="5">
        <f t="shared" si="39"/>
        <v>-0.5760327457103761</v>
      </c>
      <c r="X189" s="5">
        <f t="shared" si="40"/>
        <v>5.707152454289624</v>
      </c>
      <c r="Y189" s="4">
        <f t="shared" si="41"/>
        <v>326.99575424647117</v>
      </c>
    </row>
    <row r="190" spans="1:25" ht="12.75">
      <c r="A190" s="2" t="s">
        <v>341</v>
      </c>
      <c r="B190" t="s">
        <v>340</v>
      </c>
      <c r="C190" s="2">
        <v>8</v>
      </c>
      <c r="D190" s="2">
        <v>11</v>
      </c>
      <c r="E190" s="2" t="s">
        <v>44</v>
      </c>
      <c r="F190" s="2">
        <v>19.9</v>
      </c>
      <c r="G190" s="2">
        <v>-75.2</v>
      </c>
      <c r="H190" s="2">
        <v>5</v>
      </c>
      <c r="I190" s="9">
        <f t="shared" si="28"/>
        <v>160.5548677236269</v>
      </c>
      <c r="J190" s="9">
        <f t="shared" si="29"/>
        <v>1112.4621650766635</v>
      </c>
      <c r="L190" s="5">
        <f t="shared" si="30"/>
        <v>0.3473205152222222</v>
      </c>
      <c r="M190" s="5">
        <f t="shared" si="31"/>
        <v>-1.3124875751111111</v>
      </c>
      <c r="N190" s="5"/>
      <c r="O190" s="5">
        <f t="shared" si="32"/>
        <v>0.9607009323690188</v>
      </c>
      <c r="P190" s="5">
        <f t="shared" si="33"/>
        <v>0.2812799406009263</v>
      </c>
      <c r="Q190" s="4">
        <f t="shared" si="34"/>
        <v>1112.4621650766635</v>
      </c>
      <c r="R190" s="5"/>
      <c r="S190" s="5">
        <f t="shared" si="35"/>
        <v>0.07548391207180981</v>
      </c>
      <c r="T190" s="5">
        <f t="shared" si="36"/>
        <v>-0.21381047651292368</v>
      </c>
      <c r="U190" s="5">
        <f t="shared" si="37"/>
        <v>0.33938157591930507</v>
      </c>
      <c r="V190" s="5">
        <f t="shared" si="38"/>
        <v>2.802211024080695</v>
      </c>
      <c r="W190" s="5">
        <f t="shared" si="39"/>
        <v>2.802211024080695</v>
      </c>
      <c r="X190" s="5">
        <f t="shared" si="40"/>
        <v>2.802211024080695</v>
      </c>
      <c r="Y190" s="4">
        <f t="shared" si="41"/>
        <v>160.5548677236269</v>
      </c>
    </row>
    <row r="191" spans="1:25" ht="12.75">
      <c r="A191" s="2" t="s">
        <v>343</v>
      </c>
      <c r="B191" t="s">
        <v>342</v>
      </c>
      <c r="C191" s="2">
        <v>27</v>
      </c>
      <c r="D191" s="2">
        <v>64</v>
      </c>
      <c r="E191" s="2" t="s">
        <v>18</v>
      </c>
      <c r="F191" s="2">
        <v>15.2</v>
      </c>
      <c r="G191" s="2">
        <v>145.8</v>
      </c>
      <c r="H191" s="2">
        <v>10</v>
      </c>
      <c r="I191" s="9">
        <f t="shared" si="28"/>
        <v>310.3643525253431</v>
      </c>
      <c r="J191" s="9">
        <f t="shared" si="29"/>
        <v>7796.834059229533</v>
      </c>
      <c r="L191" s="5">
        <f t="shared" si="30"/>
        <v>0.26529004177777776</v>
      </c>
      <c r="M191" s="5">
        <f t="shared" si="31"/>
        <v>2.544690006</v>
      </c>
      <c r="N191" s="5"/>
      <c r="O191" s="5">
        <f t="shared" si="32"/>
        <v>-0.3899619651528151</v>
      </c>
      <c r="P191" s="5">
        <f t="shared" si="33"/>
        <v>1.9713866142173282</v>
      </c>
      <c r="Q191" s="4">
        <f t="shared" si="34"/>
        <v>7796.834059229533</v>
      </c>
      <c r="R191" s="5"/>
      <c r="S191" s="5">
        <f t="shared" si="35"/>
        <v>-0.5731127329167708</v>
      </c>
      <c r="T191" s="5">
        <f t="shared" si="36"/>
        <v>0.48714266649621213</v>
      </c>
      <c r="U191" s="5">
        <f t="shared" si="37"/>
        <v>0.866305460014393</v>
      </c>
      <c r="V191" s="5">
        <f t="shared" si="38"/>
        <v>0.866305460014393</v>
      </c>
      <c r="W191" s="5">
        <f t="shared" si="39"/>
        <v>-0.866305460014393</v>
      </c>
      <c r="X191" s="5">
        <f t="shared" si="40"/>
        <v>5.416879739985607</v>
      </c>
      <c r="Y191" s="4">
        <f t="shared" si="41"/>
        <v>310.3643525253431</v>
      </c>
    </row>
    <row r="192" spans="1:25" ht="12.75">
      <c r="A192" s="2" t="s">
        <v>345</v>
      </c>
      <c r="B192" t="s">
        <v>344</v>
      </c>
      <c r="C192" s="2">
        <v>31</v>
      </c>
      <c r="D192" s="2">
        <v>61</v>
      </c>
      <c r="E192" s="2" t="s">
        <v>18</v>
      </c>
      <c r="F192" s="2">
        <v>0.5</v>
      </c>
      <c r="G192" s="2">
        <v>-176</v>
      </c>
      <c r="H192" s="2">
        <v>11</v>
      </c>
      <c r="I192" s="9">
        <f t="shared" si="28"/>
        <v>273.39079880301927</v>
      </c>
      <c r="J192" s="9">
        <f t="shared" si="29"/>
        <v>6483.343229825012</v>
      </c>
      <c r="L192" s="5">
        <f t="shared" si="30"/>
        <v>0.008726646111111111</v>
      </c>
      <c r="M192" s="5">
        <f t="shared" si="31"/>
        <v>-3.071779431111111</v>
      </c>
      <c r="N192" s="5"/>
      <c r="O192" s="5">
        <f t="shared" si="32"/>
        <v>-0.0684278410048691</v>
      </c>
      <c r="P192" s="5">
        <f t="shared" si="33"/>
        <v>1.6392776813716845</v>
      </c>
      <c r="Q192" s="4">
        <f t="shared" si="34"/>
        <v>6483.343229825012</v>
      </c>
      <c r="R192" s="5"/>
      <c r="S192" s="5">
        <f t="shared" si="35"/>
        <v>-0.8135016845634668</v>
      </c>
      <c r="T192" s="5">
        <f t="shared" si="36"/>
        <v>0.04819982550296257</v>
      </c>
      <c r="U192" s="5">
        <f t="shared" si="37"/>
        <v>1.511615697624144</v>
      </c>
      <c r="V192" s="5">
        <f t="shared" si="38"/>
        <v>1.511615697624144</v>
      </c>
      <c r="W192" s="5">
        <f t="shared" si="39"/>
        <v>-1.511615697624144</v>
      </c>
      <c r="X192" s="5">
        <f t="shared" si="40"/>
        <v>4.771569502375856</v>
      </c>
      <c r="Y192" s="4">
        <f t="shared" si="41"/>
        <v>273.39079880301927</v>
      </c>
    </row>
    <row r="193" spans="1:25" ht="12.75">
      <c r="A193" s="2" t="s">
        <v>347</v>
      </c>
      <c r="B193" t="s">
        <v>346</v>
      </c>
      <c r="C193" s="2">
        <v>27</v>
      </c>
      <c r="D193" s="2">
        <v>64</v>
      </c>
      <c r="E193" s="2" t="s">
        <v>18</v>
      </c>
      <c r="F193" s="2">
        <v>13.5</v>
      </c>
      <c r="G193" s="2">
        <v>144.8</v>
      </c>
      <c r="H193" s="2">
        <v>-10</v>
      </c>
      <c r="I193" s="9">
        <f t="shared" si="28"/>
        <v>309.97663048066084</v>
      </c>
      <c r="J193" s="9">
        <f t="shared" si="29"/>
        <v>7929.663334576743</v>
      </c>
      <c r="L193" s="5">
        <f t="shared" si="30"/>
        <v>0.23561944499999998</v>
      </c>
      <c r="M193" s="5">
        <f t="shared" si="31"/>
        <v>2.527236713777778</v>
      </c>
      <c r="N193" s="5"/>
      <c r="O193" s="5">
        <f t="shared" si="32"/>
        <v>-0.42066248872059464</v>
      </c>
      <c r="P193" s="5">
        <f t="shared" si="33"/>
        <v>2.0049717660118187</v>
      </c>
      <c r="Q193" s="4">
        <f t="shared" si="34"/>
        <v>7929.663334576743</v>
      </c>
      <c r="R193" s="5"/>
      <c r="S193" s="5">
        <f t="shared" si="35"/>
        <v>-0.5678745356836634</v>
      </c>
      <c r="T193" s="5">
        <f t="shared" si="36"/>
        <v>0.4761087587937586</v>
      </c>
      <c r="U193" s="5">
        <f t="shared" si="37"/>
        <v>0.8730724861612305</v>
      </c>
      <c r="V193" s="5">
        <f t="shared" si="38"/>
        <v>0.8730724861612305</v>
      </c>
      <c r="W193" s="5">
        <f t="shared" si="39"/>
        <v>-0.8730724861612305</v>
      </c>
      <c r="X193" s="5">
        <f t="shared" si="40"/>
        <v>5.410112713838769</v>
      </c>
      <c r="Y193" s="4">
        <f t="shared" si="41"/>
        <v>309.97663048066084</v>
      </c>
    </row>
    <row r="194" spans="1:25" ht="12.75">
      <c r="A194" s="2" t="s">
        <v>348</v>
      </c>
      <c r="B194" t="s">
        <v>682</v>
      </c>
      <c r="C194" s="2">
        <v>31</v>
      </c>
      <c r="D194" s="2">
        <v>61</v>
      </c>
      <c r="E194" s="2" t="s">
        <v>18</v>
      </c>
      <c r="F194" s="2">
        <v>16.8</v>
      </c>
      <c r="G194" s="2">
        <v>-169.5</v>
      </c>
      <c r="H194" s="2">
        <v>10</v>
      </c>
      <c r="I194" s="9">
        <f t="shared" si="28"/>
        <v>283.12640364677446</v>
      </c>
      <c r="J194" s="9">
        <f t="shared" si="29"/>
        <v>5476.513866423236</v>
      </c>
      <c r="L194" s="5">
        <f t="shared" si="30"/>
        <v>0.29321530933333334</v>
      </c>
      <c r="M194" s="5">
        <f t="shared" si="31"/>
        <v>-2.9583330316666667</v>
      </c>
      <c r="N194" s="5"/>
      <c r="O194" s="5">
        <f t="shared" si="32"/>
        <v>0.1850177390913742</v>
      </c>
      <c r="P194" s="5">
        <f t="shared" si="33"/>
        <v>1.384706413760616</v>
      </c>
      <c r="Q194" s="4">
        <f t="shared" si="34"/>
        <v>5476.513866423236</v>
      </c>
      <c r="R194" s="5"/>
      <c r="S194" s="5">
        <f t="shared" si="35"/>
        <v>-0.7817658549212246</v>
      </c>
      <c r="T194" s="5">
        <f t="shared" si="36"/>
        <v>0.18230244352504887</v>
      </c>
      <c r="U194" s="5">
        <f t="shared" si="37"/>
        <v>1.3416973413260018</v>
      </c>
      <c r="V194" s="5">
        <f t="shared" si="38"/>
        <v>1.3416973413260018</v>
      </c>
      <c r="W194" s="5">
        <f t="shared" si="39"/>
        <v>-1.3416973413260018</v>
      </c>
      <c r="X194" s="5">
        <f t="shared" si="40"/>
        <v>4.941487858673998</v>
      </c>
      <c r="Y194" s="4">
        <f t="shared" si="41"/>
        <v>283.12640364677446</v>
      </c>
    </row>
    <row r="195" spans="1:25" ht="12.75">
      <c r="A195" s="2" t="s">
        <v>349</v>
      </c>
      <c r="B195" t="s">
        <v>683</v>
      </c>
      <c r="C195" s="2">
        <v>31</v>
      </c>
      <c r="D195" s="2">
        <v>61</v>
      </c>
      <c r="E195" s="2" t="s">
        <v>18</v>
      </c>
      <c r="F195" s="2">
        <v>28.2</v>
      </c>
      <c r="G195" s="2">
        <v>-177.4</v>
      </c>
      <c r="H195" s="2">
        <v>11</v>
      </c>
      <c r="I195" s="9">
        <f t="shared" si="28"/>
        <v>296.89461202598295</v>
      </c>
      <c r="J195" s="9">
        <f t="shared" si="29"/>
        <v>5455.030113893716</v>
      </c>
      <c r="L195" s="5">
        <f t="shared" si="30"/>
        <v>0.4921828406666666</v>
      </c>
      <c r="M195" s="5">
        <f t="shared" si="31"/>
        <v>-3.0962140402222222</v>
      </c>
      <c r="N195" s="5"/>
      <c r="O195" s="5">
        <f t="shared" si="32"/>
        <v>0.19035324851538676</v>
      </c>
      <c r="P195" s="5">
        <f t="shared" si="33"/>
        <v>1.3792743650805854</v>
      </c>
      <c r="Q195" s="4">
        <f t="shared" si="34"/>
        <v>5455.030113893716</v>
      </c>
      <c r="R195" s="5"/>
      <c r="S195" s="5">
        <f t="shared" si="35"/>
        <v>-0.7151732711456936</v>
      </c>
      <c r="T195" s="5">
        <f t="shared" si="36"/>
        <v>0.3627435664207746</v>
      </c>
      <c r="U195" s="5">
        <f t="shared" si="37"/>
        <v>1.1013967771072275</v>
      </c>
      <c r="V195" s="5">
        <f t="shared" si="38"/>
        <v>1.1013967771072275</v>
      </c>
      <c r="W195" s="5">
        <f t="shared" si="39"/>
        <v>-1.1013967771072275</v>
      </c>
      <c r="X195" s="5">
        <f t="shared" si="40"/>
        <v>5.181788422892772</v>
      </c>
      <c r="Y195" s="4">
        <f t="shared" si="41"/>
        <v>296.89461202598295</v>
      </c>
    </row>
    <row r="196" spans="1:25" ht="12.75">
      <c r="A196" s="2" t="s">
        <v>351</v>
      </c>
      <c r="B196" t="s">
        <v>350</v>
      </c>
      <c r="C196" s="2">
        <v>31</v>
      </c>
      <c r="D196" s="2">
        <v>61</v>
      </c>
      <c r="E196" s="2" t="s">
        <v>18</v>
      </c>
      <c r="F196" s="2">
        <v>5.9</v>
      </c>
      <c r="G196" s="2">
        <v>-162.1</v>
      </c>
      <c r="H196" s="2">
        <v>10</v>
      </c>
      <c r="I196" s="9">
        <f t="shared" si="28"/>
        <v>269.8120725481608</v>
      </c>
      <c r="J196" s="9">
        <f t="shared" si="29"/>
        <v>5485.600337102675</v>
      </c>
      <c r="L196" s="5">
        <f t="shared" si="30"/>
        <v>0.10297442411111112</v>
      </c>
      <c r="M196" s="5">
        <f t="shared" si="31"/>
        <v>-2.8291786692222223</v>
      </c>
      <c r="N196" s="5"/>
      <c r="O196" s="5">
        <f t="shared" si="32"/>
        <v>0.18275945394524587</v>
      </c>
      <c r="P196" s="5">
        <f t="shared" si="33"/>
        <v>1.387003877902067</v>
      </c>
      <c r="Q196" s="4">
        <f t="shared" si="34"/>
        <v>5485.600337102675</v>
      </c>
      <c r="R196" s="5"/>
      <c r="S196" s="5">
        <f t="shared" si="35"/>
        <v>-0.8030811051460275</v>
      </c>
      <c r="T196" s="5">
        <f t="shared" si="36"/>
        <v>-0.0026340990306620155</v>
      </c>
      <c r="U196" s="5">
        <f t="shared" si="37"/>
        <v>1.567516347266473</v>
      </c>
      <c r="V196" s="5">
        <f t="shared" si="38"/>
        <v>1.574076252733527</v>
      </c>
      <c r="W196" s="5">
        <f t="shared" si="39"/>
        <v>-1.574076252733527</v>
      </c>
      <c r="X196" s="5">
        <f t="shared" si="40"/>
        <v>4.709108947266473</v>
      </c>
      <c r="Y196" s="4">
        <f t="shared" si="41"/>
        <v>269.8120725481608</v>
      </c>
    </row>
    <row r="197" spans="1:25" ht="12.75">
      <c r="A197" s="2" t="s">
        <v>353</v>
      </c>
      <c r="B197" t="s">
        <v>352</v>
      </c>
      <c r="C197" s="2">
        <v>31</v>
      </c>
      <c r="D197" s="2">
        <v>61</v>
      </c>
      <c r="E197" s="2" t="s">
        <v>18</v>
      </c>
      <c r="F197" s="2">
        <v>7.5</v>
      </c>
      <c r="G197" s="2">
        <v>-162.8</v>
      </c>
      <c r="H197" s="2">
        <v>10</v>
      </c>
      <c r="I197" s="9">
        <f t="shared" si="28"/>
        <v>271.5536978813115</v>
      </c>
      <c r="J197" s="9">
        <f t="shared" si="29"/>
        <v>5462.232193657571</v>
      </c>
      <c r="L197" s="5">
        <f t="shared" si="30"/>
        <v>0.13089969166666665</v>
      </c>
      <c r="M197" s="5">
        <f t="shared" si="31"/>
        <v>-2.841395973777778</v>
      </c>
      <c r="N197" s="5"/>
      <c r="O197" s="5">
        <f t="shared" si="32"/>
        <v>0.18856522352454036</v>
      </c>
      <c r="P197" s="5">
        <f t="shared" si="33"/>
        <v>1.38109537134199</v>
      </c>
      <c r="Q197" s="4">
        <f t="shared" si="34"/>
        <v>5462.232193657571</v>
      </c>
      <c r="R197" s="5"/>
      <c r="S197" s="5">
        <f t="shared" si="35"/>
        <v>-0.8018944329456</v>
      </c>
      <c r="T197" s="5">
        <f t="shared" si="36"/>
        <v>0.02175043920470532</v>
      </c>
      <c r="U197" s="5">
        <f t="shared" si="37"/>
        <v>1.5436791568524229</v>
      </c>
      <c r="V197" s="5">
        <f t="shared" si="38"/>
        <v>1.5436791568524229</v>
      </c>
      <c r="W197" s="5">
        <f t="shared" si="39"/>
        <v>-1.5436791568524229</v>
      </c>
      <c r="X197" s="5">
        <f t="shared" si="40"/>
        <v>4.7395060431475775</v>
      </c>
      <c r="Y197" s="4">
        <f t="shared" si="41"/>
        <v>271.5536978813115</v>
      </c>
    </row>
    <row r="198" spans="1:25" ht="12.75">
      <c r="A198" s="2" t="s">
        <v>355</v>
      </c>
      <c r="B198" t="s">
        <v>354</v>
      </c>
      <c r="C198" s="2">
        <v>31</v>
      </c>
      <c r="D198" s="2">
        <v>61</v>
      </c>
      <c r="E198" s="2" t="s">
        <v>18</v>
      </c>
      <c r="F198" s="2">
        <v>21.3</v>
      </c>
      <c r="G198" s="2">
        <v>-157.9</v>
      </c>
      <c r="H198" s="2">
        <v>10</v>
      </c>
      <c r="I198" s="9">
        <f t="shared" si="28"/>
        <v>280.99167674986984</v>
      </c>
      <c r="J198" s="9">
        <f t="shared" si="29"/>
        <v>4670.998400888362</v>
      </c>
      <c r="L198" s="5">
        <f t="shared" si="30"/>
        <v>0.37175512433333335</v>
      </c>
      <c r="M198" s="5">
        <f t="shared" si="31"/>
        <v>-2.7558748418888888</v>
      </c>
      <c r="N198" s="5"/>
      <c r="O198" s="5">
        <f t="shared" si="32"/>
        <v>0.37996648952024037</v>
      </c>
      <c r="P198" s="5">
        <f t="shared" si="33"/>
        <v>1.181036258126008</v>
      </c>
      <c r="Q198" s="4">
        <f t="shared" si="34"/>
        <v>4670.998400888362</v>
      </c>
      <c r="R198" s="5"/>
      <c r="S198" s="5">
        <f t="shared" si="35"/>
        <v>-0.7417187566485531</v>
      </c>
      <c r="T198" s="5">
        <f t="shared" si="36"/>
        <v>0.14406372326167372</v>
      </c>
      <c r="U198" s="5">
        <f t="shared" si="37"/>
        <v>1.3789553536723156</v>
      </c>
      <c r="V198" s="5">
        <f t="shared" si="38"/>
        <v>1.3789553536723156</v>
      </c>
      <c r="W198" s="5">
        <f t="shared" si="39"/>
        <v>-1.3789553536723156</v>
      </c>
      <c r="X198" s="5">
        <f t="shared" si="40"/>
        <v>4.904229846327684</v>
      </c>
      <c r="Y198" s="4">
        <f t="shared" si="41"/>
        <v>280.99167674986984</v>
      </c>
    </row>
    <row r="199" spans="1:25" ht="12.75">
      <c r="A199" s="2" t="s">
        <v>356</v>
      </c>
      <c r="B199" t="s">
        <v>684</v>
      </c>
      <c r="C199" s="2">
        <v>31</v>
      </c>
      <c r="D199" s="2">
        <v>61</v>
      </c>
      <c r="E199" s="2" t="s">
        <v>18</v>
      </c>
      <c r="F199" s="2">
        <v>28.4</v>
      </c>
      <c r="G199" s="2">
        <v>-178.4</v>
      </c>
      <c r="H199" s="2">
        <v>11</v>
      </c>
      <c r="I199" s="9">
        <f t="shared" si="28"/>
        <v>297.5689619625449</v>
      </c>
      <c r="J199" s="9">
        <f t="shared" si="29"/>
        <v>5497.361165414638</v>
      </c>
      <c r="L199" s="5">
        <f t="shared" si="30"/>
        <v>0.4956734991111111</v>
      </c>
      <c r="M199" s="5">
        <f t="shared" si="31"/>
        <v>-3.1136673324444444</v>
      </c>
      <c r="N199" s="5"/>
      <c r="O199" s="5">
        <f t="shared" si="32"/>
        <v>0.1798350728625322</v>
      </c>
      <c r="P199" s="5">
        <f t="shared" si="33"/>
        <v>1.3899775386636253</v>
      </c>
      <c r="Q199" s="4">
        <f t="shared" si="34"/>
        <v>5497.361165414638</v>
      </c>
      <c r="R199" s="5"/>
      <c r="S199" s="5">
        <f t="shared" si="35"/>
        <v>-0.7122889923890964</v>
      </c>
      <c r="T199" s="5">
        <f t="shared" si="36"/>
        <v>0.3718845262808208</v>
      </c>
      <c r="U199" s="5">
        <f t="shared" si="37"/>
        <v>1.0896271506043744</v>
      </c>
      <c r="V199" s="5">
        <f t="shared" si="38"/>
        <v>1.0896271506043744</v>
      </c>
      <c r="W199" s="5">
        <f t="shared" si="39"/>
        <v>-1.0896271506043744</v>
      </c>
      <c r="X199" s="5">
        <f t="shared" si="40"/>
        <v>5.193558049395626</v>
      </c>
      <c r="Y199" s="4">
        <f t="shared" si="41"/>
        <v>297.5689619625449</v>
      </c>
    </row>
    <row r="200" spans="1:25" ht="12.75">
      <c r="A200" s="2" t="s">
        <v>358</v>
      </c>
      <c r="B200" t="s">
        <v>357</v>
      </c>
      <c r="C200" s="2">
        <v>32</v>
      </c>
      <c r="D200" s="2">
        <v>62</v>
      </c>
      <c r="E200" s="2" t="s">
        <v>18</v>
      </c>
      <c r="F200" s="2">
        <v>-14.3</v>
      </c>
      <c r="G200" s="2">
        <v>-170.8</v>
      </c>
      <c r="H200" s="2">
        <v>11</v>
      </c>
      <c r="I200" s="9">
        <f t="shared" si="28"/>
        <v>258.2163313828284</v>
      </c>
      <c r="J200" s="9">
        <f t="shared" si="29"/>
        <v>6775.739514564231</v>
      </c>
      <c r="L200" s="5">
        <f t="shared" si="30"/>
        <v>-0.2495820787777778</v>
      </c>
      <c r="M200" s="5">
        <f t="shared" si="31"/>
        <v>-2.981022311555556</v>
      </c>
      <c r="N200" s="5"/>
      <c r="O200" s="5">
        <f t="shared" si="32"/>
        <v>-0.14193125308679322</v>
      </c>
      <c r="P200" s="5">
        <f t="shared" si="33"/>
        <v>1.713208473973257</v>
      </c>
      <c r="Q200" s="4">
        <f t="shared" si="34"/>
        <v>6775.739514564231</v>
      </c>
      <c r="R200" s="5"/>
      <c r="S200" s="5">
        <f t="shared" si="35"/>
        <v>-0.7915334990063093</v>
      </c>
      <c r="T200" s="5">
        <f t="shared" si="36"/>
        <v>-0.16512453392927762</v>
      </c>
      <c r="U200" s="5">
        <f t="shared" si="37"/>
        <v>1.365132488174675</v>
      </c>
      <c r="V200" s="5">
        <f t="shared" si="38"/>
        <v>1.7764601118253251</v>
      </c>
      <c r="W200" s="5">
        <f t="shared" si="39"/>
        <v>-1.7764601118253251</v>
      </c>
      <c r="X200" s="5">
        <f t="shared" si="40"/>
        <v>4.506725088174675</v>
      </c>
      <c r="Y200" s="4">
        <f t="shared" si="41"/>
        <v>258.2163313828284</v>
      </c>
    </row>
    <row r="201" spans="1:25" ht="12.75">
      <c r="A201" s="2" t="s">
        <v>724</v>
      </c>
      <c r="B201" t="s">
        <v>718</v>
      </c>
      <c r="C201" s="2">
        <v>32</v>
      </c>
      <c r="D201" s="2">
        <v>62</v>
      </c>
      <c r="E201" s="2" t="s">
        <v>18</v>
      </c>
      <c r="F201" s="2">
        <v>-11.05</v>
      </c>
      <c r="G201" s="2">
        <v>-171.25</v>
      </c>
      <c r="H201" s="2">
        <v>11</v>
      </c>
      <c r="I201" s="9">
        <f t="shared" si="28"/>
        <v>261.16721468305497</v>
      </c>
      <c r="J201" s="9">
        <f t="shared" si="29"/>
        <v>6673.513101933435</v>
      </c>
      <c r="L201" s="5">
        <f t="shared" si="30"/>
        <v>-0.19285887905555557</v>
      </c>
      <c r="M201" s="5">
        <f t="shared" si="31"/>
        <v>-2.9888762930555557</v>
      </c>
      <c r="N201" s="5"/>
      <c r="O201" s="5">
        <f t="shared" si="32"/>
        <v>-0.11630097262397002</v>
      </c>
      <c r="P201" s="5">
        <f t="shared" si="33"/>
        <v>1.687361087720211</v>
      </c>
      <c r="Q201" s="4">
        <f t="shared" si="34"/>
        <v>6673.513101933435</v>
      </c>
      <c r="R201" s="5"/>
      <c r="S201" s="5">
        <f t="shared" si="35"/>
        <v>-0.8016784221490801</v>
      </c>
      <c r="T201" s="5">
        <f t="shared" si="36"/>
        <v>-0.12457616179225944</v>
      </c>
      <c r="U201" s="5">
        <f t="shared" si="37"/>
        <v>1.4166351167272053</v>
      </c>
      <c r="V201" s="5">
        <f t="shared" si="38"/>
        <v>1.7249574832727947</v>
      </c>
      <c r="W201" s="5">
        <f t="shared" si="39"/>
        <v>-1.7249574832727947</v>
      </c>
      <c r="X201" s="5">
        <f t="shared" si="40"/>
        <v>4.558227716727205</v>
      </c>
      <c r="Y201" s="4">
        <f t="shared" si="41"/>
        <v>261.16721468305497</v>
      </c>
    </row>
    <row r="202" spans="1:25" ht="12.75">
      <c r="A202" s="2" t="s">
        <v>359</v>
      </c>
      <c r="B202" t="s">
        <v>685</v>
      </c>
      <c r="C202" s="2">
        <v>31</v>
      </c>
      <c r="D202" s="2">
        <v>65</v>
      </c>
      <c r="E202" s="2" t="s">
        <v>18</v>
      </c>
      <c r="F202" s="2">
        <v>19.3</v>
      </c>
      <c r="G202" s="2">
        <v>166.6</v>
      </c>
      <c r="H202" s="2">
        <v>-12</v>
      </c>
      <c r="I202" s="9">
        <f t="shared" si="28"/>
        <v>298.78478346023303</v>
      </c>
      <c r="J202" s="9">
        <f t="shared" si="29"/>
        <v>6628.979171012372</v>
      </c>
      <c r="L202" s="5">
        <f t="shared" si="30"/>
        <v>0.3368485398888889</v>
      </c>
      <c r="M202" s="5">
        <f t="shared" si="31"/>
        <v>2.907718484222222</v>
      </c>
      <c r="N202" s="5"/>
      <c r="O202" s="5">
        <f t="shared" si="32"/>
        <v>-0.10511008778938202</v>
      </c>
      <c r="P202" s="5">
        <f t="shared" si="33"/>
        <v>1.6761009281952899</v>
      </c>
      <c r="Q202" s="4">
        <f t="shared" si="34"/>
        <v>6628.979171012372</v>
      </c>
      <c r="R202" s="5"/>
      <c r="S202" s="5">
        <f t="shared" si="35"/>
        <v>-0.7119437169723709</v>
      </c>
      <c r="T202" s="5">
        <f t="shared" si="36"/>
        <v>0.3911482014282782</v>
      </c>
      <c r="U202" s="5">
        <f t="shared" si="37"/>
        <v>1.068407062715164</v>
      </c>
      <c r="V202" s="5">
        <f t="shared" si="38"/>
        <v>1.068407062715164</v>
      </c>
      <c r="W202" s="5">
        <f t="shared" si="39"/>
        <v>-1.068407062715164</v>
      </c>
      <c r="X202" s="5">
        <f t="shared" si="40"/>
        <v>5.214778137284836</v>
      </c>
      <c r="Y202" s="4">
        <f t="shared" si="41"/>
        <v>298.78478346023303</v>
      </c>
    </row>
    <row r="203" spans="1:25" ht="12.75">
      <c r="A203" s="2" t="s">
        <v>361</v>
      </c>
      <c r="B203" t="s">
        <v>360</v>
      </c>
      <c r="C203" s="2">
        <v>1</v>
      </c>
      <c r="D203" s="2">
        <v>1</v>
      </c>
      <c r="E203" s="2" t="s">
        <v>44</v>
      </c>
      <c r="F203" s="2">
        <v>61.2</v>
      </c>
      <c r="G203" s="2">
        <v>-150</v>
      </c>
      <c r="H203" s="2">
        <v>9</v>
      </c>
      <c r="I203" s="9">
        <f t="shared" si="28"/>
        <v>323.87833562559825</v>
      </c>
      <c r="J203" s="9">
        <f t="shared" si="29"/>
        <v>3437.344243499249</v>
      </c>
      <c r="L203" s="5">
        <f t="shared" si="30"/>
        <v>1.068141484</v>
      </c>
      <c r="M203" s="5">
        <f t="shared" si="31"/>
        <v>-2.6179938333333332</v>
      </c>
      <c r="N203" s="5"/>
      <c r="O203" s="5">
        <f t="shared" si="32"/>
        <v>0.6455038035929884</v>
      </c>
      <c r="P203" s="5">
        <f t="shared" si="33"/>
        <v>0.8691135887482299</v>
      </c>
      <c r="Q203" s="4">
        <f t="shared" si="34"/>
        <v>3437.344243499249</v>
      </c>
      <c r="R203" s="5"/>
      <c r="S203" s="5">
        <f t="shared" si="35"/>
        <v>-0.3677722547050588</v>
      </c>
      <c r="T203" s="5">
        <f t="shared" si="36"/>
        <v>0.503941292493338</v>
      </c>
      <c r="U203" s="5">
        <f t="shared" si="37"/>
        <v>0.6304419638794676</v>
      </c>
      <c r="V203" s="5">
        <f t="shared" si="38"/>
        <v>0.6304419638794676</v>
      </c>
      <c r="W203" s="5">
        <f t="shared" si="39"/>
        <v>-0.6304419638794676</v>
      </c>
      <c r="X203" s="5">
        <f t="shared" si="40"/>
        <v>5.652743236120532</v>
      </c>
      <c r="Y203" s="4">
        <f t="shared" si="41"/>
        <v>323.87833562559825</v>
      </c>
    </row>
    <row r="204" spans="1:25" ht="12.75">
      <c r="A204" s="2" t="s">
        <v>362</v>
      </c>
      <c r="B204" t="s">
        <v>686</v>
      </c>
      <c r="C204" s="2">
        <v>8</v>
      </c>
      <c r="D204" s="2">
        <v>11</v>
      </c>
      <c r="E204" s="2" t="s">
        <v>44</v>
      </c>
      <c r="F204" s="2">
        <v>18.4</v>
      </c>
      <c r="G204" s="2">
        <v>-75</v>
      </c>
      <c r="H204" s="2">
        <v>5</v>
      </c>
      <c r="I204" s="9">
        <f t="shared" si="28"/>
        <v>161.38808680732325</v>
      </c>
      <c r="J204" s="9">
        <f t="shared" si="29"/>
        <v>1215.4822303910328</v>
      </c>
      <c r="L204" s="5">
        <f t="shared" si="30"/>
        <v>0.32114057688888886</v>
      </c>
      <c r="M204" s="5">
        <f t="shared" si="31"/>
        <v>-1.3089969166666666</v>
      </c>
      <c r="N204" s="5"/>
      <c r="O204" s="5">
        <f t="shared" si="32"/>
        <v>0.9531452866965995</v>
      </c>
      <c r="P204" s="5">
        <f t="shared" si="33"/>
        <v>0.3073279975704255</v>
      </c>
      <c r="Q204" s="4">
        <f t="shared" si="34"/>
        <v>1215.4822303910328</v>
      </c>
      <c r="R204" s="5"/>
      <c r="S204" s="5">
        <f t="shared" si="35"/>
        <v>0.07886530730195722</v>
      </c>
      <c r="T204" s="5">
        <f t="shared" si="36"/>
        <v>-0.2341824390039388</v>
      </c>
      <c r="U204" s="5">
        <f t="shared" si="37"/>
        <v>0.3248391597664206</v>
      </c>
      <c r="V204" s="5">
        <f t="shared" si="38"/>
        <v>2.8167534402335797</v>
      </c>
      <c r="W204" s="5">
        <f t="shared" si="39"/>
        <v>2.8167534402335797</v>
      </c>
      <c r="X204" s="5">
        <f t="shared" si="40"/>
        <v>2.8167534402335797</v>
      </c>
      <c r="Y204" s="4">
        <f t="shared" si="41"/>
        <v>161.38808680732325</v>
      </c>
    </row>
    <row r="205" spans="1:25" ht="12.75">
      <c r="A205" s="2" t="s">
        <v>364</v>
      </c>
      <c r="B205" t="s">
        <v>363</v>
      </c>
      <c r="C205" s="2">
        <v>8</v>
      </c>
      <c r="D205" s="2">
        <v>11</v>
      </c>
      <c r="E205" s="2" t="s">
        <v>44</v>
      </c>
      <c r="F205" s="2">
        <v>18.3</v>
      </c>
      <c r="G205" s="2">
        <v>-64.9</v>
      </c>
      <c r="H205" s="2">
        <v>5</v>
      </c>
      <c r="I205" s="9">
        <f aca="true" t="shared" si="42" ref="I205:I267">Y205</f>
        <v>136.01473890556866</v>
      </c>
      <c r="J205" s="9">
        <f aca="true" t="shared" si="43" ref="J205:J267">Q205</f>
        <v>1522.217037737738</v>
      </c>
      <c r="L205" s="5">
        <f aca="true" t="shared" si="44" ref="L205:L267">F205*DR</f>
        <v>0.31939524766666666</v>
      </c>
      <c r="M205" s="5">
        <f aca="true" t="shared" si="45" ref="M205:M267">G205*DR</f>
        <v>-1.1327186652222223</v>
      </c>
      <c r="N205" s="5"/>
      <c r="O205" s="5">
        <f aca="true" t="shared" si="46" ref="O205:O267">COS(HE-M205)*COS(HN)*COS(L205)+SIN(HN)*SIN(L205)</f>
        <v>0.9268419136688679</v>
      </c>
      <c r="P205" s="5">
        <f aca="true" t="shared" si="47" ref="P205:P267">ACOS(O205)</f>
        <v>0.38488420676049007</v>
      </c>
      <c r="Q205" s="4">
        <f aca="true" t="shared" si="48" ref="Q205:Q267">3955*P205</f>
        <v>1522.217037737738</v>
      </c>
      <c r="R205" s="5"/>
      <c r="S205" s="5">
        <f aca="true" t="shared" si="49" ref="S205:S267">SIN(M205-HE)*COS(L205)*COS(HN)</f>
        <v>0.21298466604124436</v>
      </c>
      <c r="T205" s="5">
        <f aca="true" t="shared" si="50" ref="T205:T267">SIN(L205)-SIN(HN)*COS(P205)</f>
        <v>-0.22066565396742271</v>
      </c>
      <c r="U205" s="5">
        <f aca="true" t="shared" si="51" ref="U205:U267">ATAN(ABS(S205/T205))</f>
        <v>0.7676876153518521</v>
      </c>
      <c r="V205" s="5">
        <f aca="true" t="shared" si="52" ref="V205:V267">IF(T205&lt;0,PI-U205,U205)</f>
        <v>2.373904984648148</v>
      </c>
      <c r="W205" s="5">
        <f aca="true" t="shared" si="53" ref="W205:W267">IF(S205&lt;0,(-1*V205),V205)</f>
        <v>2.373904984648148</v>
      </c>
      <c r="X205" s="5">
        <f aca="true" t="shared" si="54" ref="X205:X267">IF(W205&lt;0,W205+2*PI,W205)</f>
        <v>2.373904984648148</v>
      </c>
      <c r="Y205" s="4">
        <f aca="true" t="shared" si="55" ref="Y205:Y267">X205/PI*180</f>
        <v>136.01473890556866</v>
      </c>
    </row>
    <row r="206" spans="1:25" ht="12.75">
      <c r="A206" s="2" t="s">
        <v>366</v>
      </c>
      <c r="B206" t="s">
        <v>365</v>
      </c>
      <c r="C206" s="2">
        <v>8</v>
      </c>
      <c r="D206" s="2">
        <v>11</v>
      </c>
      <c r="E206" s="2" t="s">
        <v>44</v>
      </c>
      <c r="F206" s="2">
        <v>18.5</v>
      </c>
      <c r="G206" s="2">
        <v>-66.2</v>
      </c>
      <c r="H206" s="2">
        <v>5</v>
      </c>
      <c r="I206" s="9">
        <f t="shared" si="42"/>
        <v>138.41457465152726</v>
      </c>
      <c r="J206" s="9">
        <f t="shared" si="43"/>
        <v>1461.2205695432754</v>
      </c>
      <c r="L206" s="5">
        <f t="shared" si="44"/>
        <v>0.3228859061111111</v>
      </c>
      <c r="M206" s="5">
        <f t="shared" si="45"/>
        <v>-1.1554079451111112</v>
      </c>
      <c r="N206" s="5"/>
      <c r="O206" s="5">
        <f t="shared" si="46"/>
        <v>0.9325219095536347</v>
      </c>
      <c r="P206" s="5">
        <f t="shared" si="47"/>
        <v>0.36946158521953865</v>
      </c>
      <c r="Q206" s="4">
        <f t="shared" si="48"/>
        <v>1461.2205695432754</v>
      </c>
      <c r="R206" s="5"/>
      <c r="S206" s="5">
        <f t="shared" si="49"/>
        <v>0.19578415018224915</v>
      </c>
      <c r="T206" s="5">
        <f t="shared" si="50"/>
        <v>-0.22063001648701136</v>
      </c>
      <c r="U206" s="5">
        <f t="shared" si="51"/>
        <v>0.7258025807923025</v>
      </c>
      <c r="V206" s="5">
        <f t="shared" si="52"/>
        <v>2.4157900192076975</v>
      </c>
      <c r="W206" s="5">
        <f t="shared" si="53"/>
        <v>2.4157900192076975</v>
      </c>
      <c r="X206" s="5">
        <f t="shared" si="54"/>
        <v>2.4157900192076975</v>
      </c>
      <c r="Y206" s="4">
        <f t="shared" si="55"/>
        <v>138.41457465152726</v>
      </c>
    </row>
    <row r="207" spans="1:25" ht="12.75">
      <c r="A207" s="2" t="s">
        <v>367</v>
      </c>
      <c r="B207" t="s">
        <v>687</v>
      </c>
      <c r="C207" s="2">
        <v>8</v>
      </c>
      <c r="D207" s="2">
        <v>11</v>
      </c>
      <c r="E207" s="2" t="s">
        <v>44</v>
      </c>
      <c r="F207" s="2">
        <v>18.3</v>
      </c>
      <c r="G207" s="2">
        <v>-67.5</v>
      </c>
      <c r="H207" s="2">
        <v>5</v>
      </c>
      <c r="I207" s="9">
        <f t="shared" si="42"/>
        <v>141.60408326648232</v>
      </c>
      <c r="J207" s="9">
        <f t="shared" si="43"/>
        <v>1425.6058750844422</v>
      </c>
      <c r="L207" s="5">
        <f t="shared" si="44"/>
        <v>0.31939524766666666</v>
      </c>
      <c r="M207" s="5">
        <f t="shared" si="45"/>
        <v>-1.178097225</v>
      </c>
      <c r="N207" s="5"/>
      <c r="O207" s="5">
        <f t="shared" si="46"/>
        <v>0.9357358757396008</v>
      </c>
      <c r="P207" s="5">
        <f t="shared" si="47"/>
        <v>0.3604566055839298</v>
      </c>
      <c r="Q207" s="4">
        <f t="shared" si="48"/>
        <v>1425.6058750844422</v>
      </c>
      <c r="R207" s="5"/>
      <c r="S207" s="5">
        <f t="shared" si="49"/>
        <v>0.17893768001209354</v>
      </c>
      <c r="T207" s="5">
        <f t="shared" si="50"/>
        <v>-0.22579622568028418</v>
      </c>
      <c r="U207" s="5">
        <f t="shared" si="51"/>
        <v>0.6701351548901963</v>
      </c>
      <c r="V207" s="5">
        <f t="shared" si="52"/>
        <v>2.4714574451098037</v>
      </c>
      <c r="W207" s="5">
        <f t="shared" si="53"/>
        <v>2.4714574451098037</v>
      </c>
      <c r="X207" s="5">
        <f t="shared" si="54"/>
        <v>2.4714574451098037</v>
      </c>
      <c r="Y207" s="4">
        <f t="shared" si="55"/>
        <v>141.60408326648232</v>
      </c>
    </row>
    <row r="208" spans="1:25" ht="12.75">
      <c r="A208" s="2" t="s">
        <v>369</v>
      </c>
      <c r="B208" t="s">
        <v>368</v>
      </c>
      <c r="C208" s="2">
        <v>14</v>
      </c>
      <c r="D208" s="2">
        <v>18</v>
      </c>
      <c r="E208" s="2" t="s">
        <v>1</v>
      </c>
      <c r="F208" s="2">
        <v>60</v>
      </c>
      <c r="G208" s="2">
        <v>10.7</v>
      </c>
      <c r="H208" s="2">
        <v>-1</v>
      </c>
      <c r="I208" s="9">
        <f t="shared" si="42"/>
        <v>34.949447642974015</v>
      </c>
      <c r="J208" s="9">
        <f t="shared" si="43"/>
        <v>4193.536904553837</v>
      </c>
      <c r="L208" s="5">
        <f t="shared" si="44"/>
        <v>1.0471975333333332</v>
      </c>
      <c r="M208" s="5">
        <f t="shared" si="45"/>
        <v>0.18675022677777775</v>
      </c>
      <c r="N208" s="5"/>
      <c r="O208" s="5">
        <f t="shared" si="46"/>
        <v>0.48859923356532375</v>
      </c>
      <c r="P208" s="5">
        <f t="shared" si="47"/>
        <v>1.0603127445142446</v>
      </c>
      <c r="Q208" s="4">
        <f t="shared" si="48"/>
        <v>4193.536904553837</v>
      </c>
      <c r="R208" s="5"/>
      <c r="S208" s="5">
        <f t="shared" si="49"/>
        <v>0.40827398027388095</v>
      </c>
      <c r="T208" s="5">
        <f t="shared" si="50"/>
        <v>0.584171999625829</v>
      </c>
      <c r="U208" s="5">
        <f t="shared" si="51"/>
        <v>0.6099829227180812</v>
      </c>
      <c r="V208" s="5">
        <f t="shared" si="52"/>
        <v>0.6099829227180812</v>
      </c>
      <c r="W208" s="5">
        <f t="shared" si="53"/>
        <v>0.6099829227180812</v>
      </c>
      <c r="X208" s="5">
        <f t="shared" si="54"/>
        <v>0.6099829227180812</v>
      </c>
      <c r="Y208" s="4">
        <f t="shared" si="55"/>
        <v>34.949447642974015</v>
      </c>
    </row>
    <row r="209" spans="1:25" ht="12.75">
      <c r="A209" s="2" t="s">
        <v>371</v>
      </c>
      <c r="B209" t="s">
        <v>370</v>
      </c>
      <c r="C209" s="2">
        <v>13</v>
      </c>
      <c r="D209" s="2">
        <v>14</v>
      </c>
      <c r="E209" s="2" t="s">
        <v>34</v>
      </c>
      <c r="F209" s="2">
        <v>-34.6</v>
      </c>
      <c r="G209" s="2">
        <v>-58.4</v>
      </c>
      <c r="H209" s="2">
        <v>3</v>
      </c>
      <c r="I209" s="9">
        <f t="shared" si="42"/>
        <v>160.8088277599812</v>
      </c>
      <c r="J209" s="9">
        <f t="shared" si="43"/>
        <v>5032.727851502286</v>
      </c>
      <c r="L209" s="5">
        <f t="shared" si="44"/>
        <v>-0.6038839108888889</v>
      </c>
      <c r="M209" s="5">
        <f t="shared" si="45"/>
        <v>-1.0192722657777777</v>
      </c>
      <c r="N209" s="5"/>
      <c r="O209" s="5">
        <f t="shared" si="46"/>
        <v>0.29389452923018833</v>
      </c>
      <c r="P209" s="5">
        <f t="shared" si="47"/>
        <v>1.2724975604304136</v>
      </c>
      <c r="Q209" s="4">
        <f t="shared" si="48"/>
        <v>5032.727851502286</v>
      </c>
      <c r="R209" s="5"/>
      <c r="S209" s="5">
        <f t="shared" si="49"/>
        <v>0.2566554143263643</v>
      </c>
      <c r="T209" s="5">
        <f t="shared" si="50"/>
        <v>-0.7373797595792736</v>
      </c>
      <c r="U209" s="5">
        <f t="shared" si="51"/>
        <v>0.33494913719204755</v>
      </c>
      <c r="V209" s="5">
        <f t="shared" si="52"/>
        <v>2.8066434628079526</v>
      </c>
      <c r="W209" s="5">
        <f t="shared" si="53"/>
        <v>2.8066434628079526</v>
      </c>
      <c r="X209" s="5">
        <f t="shared" si="54"/>
        <v>2.8066434628079526</v>
      </c>
      <c r="Y209" s="4">
        <f t="shared" si="55"/>
        <v>160.8088277599812</v>
      </c>
    </row>
    <row r="210" spans="1:25" ht="12.75">
      <c r="A210" s="2" t="s">
        <v>373</v>
      </c>
      <c r="B210" t="s">
        <v>372</v>
      </c>
      <c r="C210" s="2">
        <v>14</v>
      </c>
      <c r="D210" s="2">
        <v>27</v>
      </c>
      <c r="E210" s="2" t="s">
        <v>1</v>
      </c>
      <c r="F210" s="2">
        <v>49.6</v>
      </c>
      <c r="G210" s="2">
        <v>6.2</v>
      </c>
      <c r="H210" s="2">
        <v>-1</v>
      </c>
      <c r="I210" s="9">
        <f t="shared" si="42"/>
        <v>47.0390625534644</v>
      </c>
      <c r="J210" s="9">
        <f t="shared" si="43"/>
        <v>4292.397878745439</v>
      </c>
      <c r="L210" s="5">
        <f t="shared" si="44"/>
        <v>0.8656832942222222</v>
      </c>
      <c r="M210" s="5">
        <f t="shared" si="45"/>
        <v>0.10821041177777778</v>
      </c>
      <c r="N210" s="5"/>
      <c r="O210" s="5">
        <f t="shared" si="46"/>
        <v>0.4666392546125592</v>
      </c>
      <c r="P210" s="5">
        <f t="shared" si="47"/>
        <v>1.0853091981657241</v>
      </c>
      <c r="Q210" s="4">
        <f t="shared" si="48"/>
        <v>4292.397878745439</v>
      </c>
      <c r="R210" s="5"/>
      <c r="S210" s="5">
        <f t="shared" si="49"/>
        <v>0.5287058688932826</v>
      </c>
      <c r="T210" s="5">
        <f t="shared" si="50"/>
        <v>0.4923527380562649</v>
      </c>
      <c r="U210" s="5">
        <f t="shared" si="51"/>
        <v>0.8209865046050048</v>
      </c>
      <c r="V210" s="5">
        <f t="shared" si="52"/>
        <v>0.8209865046050048</v>
      </c>
      <c r="W210" s="5">
        <f t="shared" si="53"/>
        <v>0.8209865046050048</v>
      </c>
      <c r="X210" s="5">
        <f t="shared" si="54"/>
        <v>0.8209865046050048</v>
      </c>
      <c r="Y210" s="4">
        <f t="shared" si="55"/>
        <v>47.0390625534644</v>
      </c>
    </row>
    <row r="211" spans="1:25" ht="12.75">
      <c r="A211" s="2" t="s">
        <v>375</v>
      </c>
      <c r="B211" t="s">
        <v>374</v>
      </c>
      <c r="C211" s="2">
        <v>15</v>
      </c>
      <c r="D211" s="2">
        <v>29</v>
      </c>
      <c r="E211" s="2" t="s">
        <v>1</v>
      </c>
      <c r="F211" s="2">
        <v>54.5</v>
      </c>
      <c r="G211" s="2">
        <v>25.5</v>
      </c>
      <c r="H211" s="2">
        <v>-3</v>
      </c>
      <c r="I211" s="9">
        <f t="shared" si="42"/>
        <v>36.27670269577613</v>
      </c>
      <c r="J211" s="9">
        <f t="shared" si="43"/>
        <v>4856.493992423307</v>
      </c>
      <c r="L211" s="5">
        <f t="shared" si="44"/>
        <v>0.9512044261111111</v>
      </c>
      <c r="M211" s="5">
        <f t="shared" si="45"/>
        <v>0.44505895166666665</v>
      </c>
      <c r="N211" s="5"/>
      <c r="O211" s="5">
        <f t="shared" si="46"/>
        <v>0.3361806170194301</v>
      </c>
      <c r="P211" s="5">
        <f t="shared" si="47"/>
        <v>1.2279377983371194</v>
      </c>
      <c r="Q211" s="4">
        <f t="shared" si="48"/>
        <v>4856.493992423307</v>
      </c>
      <c r="R211" s="5"/>
      <c r="S211" s="5">
        <f t="shared" si="49"/>
        <v>0.45518400502408957</v>
      </c>
      <c r="T211" s="5">
        <f t="shared" si="50"/>
        <v>0.6201863297475516</v>
      </c>
      <c r="U211" s="5">
        <f t="shared" si="51"/>
        <v>0.6331478930080574</v>
      </c>
      <c r="V211" s="5">
        <f t="shared" si="52"/>
        <v>0.6331478930080574</v>
      </c>
      <c r="W211" s="5">
        <f t="shared" si="53"/>
        <v>0.6331478930080574</v>
      </c>
      <c r="X211" s="5">
        <f t="shared" si="54"/>
        <v>0.6331478930080574</v>
      </c>
      <c r="Y211" s="4">
        <f t="shared" si="55"/>
        <v>36.27670269577613</v>
      </c>
    </row>
    <row r="212" spans="1:25" ht="12.75">
      <c r="A212" s="2" t="s">
        <v>377</v>
      </c>
      <c r="B212" t="s">
        <v>376</v>
      </c>
      <c r="C212" s="2">
        <v>20</v>
      </c>
      <c r="D212" s="2">
        <v>28</v>
      </c>
      <c r="E212" s="2" t="s">
        <v>1</v>
      </c>
      <c r="F212" s="2">
        <v>42.7</v>
      </c>
      <c r="G212" s="2">
        <v>23.3</v>
      </c>
      <c r="H212" s="2">
        <v>-2</v>
      </c>
      <c r="I212" s="9">
        <f t="shared" si="42"/>
        <v>47.30420353319209</v>
      </c>
      <c r="J212" s="9">
        <f t="shared" si="43"/>
        <v>5235.385141910628</v>
      </c>
      <c r="L212" s="5">
        <f t="shared" si="44"/>
        <v>0.745255577888889</v>
      </c>
      <c r="M212" s="5">
        <f t="shared" si="45"/>
        <v>0.4066617087777778</v>
      </c>
      <c r="N212" s="5"/>
      <c r="O212" s="5">
        <f t="shared" si="46"/>
        <v>0.24455233776508278</v>
      </c>
      <c r="P212" s="5">
        <f t="shared" si="47"/>
        <v>1.3237383418231676</v>
      </c>
      <c r="Q212" s="4">
        <f t="shared" si="48"/>
        <v>5235.385141910628</v>
      </c>
      <c r="R212" s="5"/>
      <c r="S212" s="5">
        <f t="shared" si="49"/>
        <v>0.5821214693205037</v>
      </c>
      <c r="T212" s="5">
        <f t="shared" si="50"/>
        <v>0.5370871782645322</v>
      </c>
      <c r="U212" s="5">
        <f t="shared" si="51"/>
        <v>0.8256140876042785</v>
      </c>
      <c r="V212" s="5">
        <f t="shared" si="52"/>
        <v>0.8256140876042785</v>
      </c>
      <c r="W212" s="5">
        <f t="shared" si="53"/>
        <v>0.8256140876042785</v>
      </c>
      <c r="X212" s="5">
        <f t="shared" si="54"/>
        <v>0.8256140876042785</v>
      </c>
      <c r="Y212" s="4">
        <f t="shared" si="55"/>
        <v>47.30420353319209</v>
      </c>
    </row>
    <row r="213" spans="1:25" ht="12.75">
      <c r="A213" s="2" t="s">
        <v>379</v>
      </c>
      <c r="B213" t="s">
        <v>378</v>
      </c>
      <c r="C213" s="2">
        <v>10</v>
      </c>
      <c r="D213" s="2">
        <v>12</v>
      </c>
      <c r="E213" s="2" t="s">
        <v>34</v>
      </c>
      <c r="F213" s="2">
        <v>-12.1</v>
      </c>
      <c r="G213" s="2">
        <v>-77.1</v>
      </c>
      <c r="H213" s="2">
        <v>5</v>
      </c>
      <c r="I213" s="9">
        <f t="shared" si="42"/>
        <v>175.03430590375933</v>
      </c>
      <c r="J213" s="9">
        <f t="shared" si="43"/>
        <v>3276.224107984022</v>
      </c>
      <c r="L213" s="5">
        <f t="shared" si="44"/>
        <v>-0.21118483588888887</v>
      </c>
      <c r="M213" s="5">
        <f t="shared" si="45"/>
        <v>-1.3456488303333332</v>
      </c>
      <c r="N213" s="5"/>
      <c r="O213" s="5">
        <f t="shared" si="46"/>
        <v>0.6760738238406441</v>
      </c>
      <c r="P213" s="5">
        <f t="shared" si="47"/>
        <v>0.8283752485421041</v>
      </c>
      <c r="Q213" s="4">
        <f t="shared" si="48"/>
        <v>3276.224107984022</v>
      </c>
      <c r="R213" s="5"/>
      <c r="S213" s="5">
        <f t="shared" si="49"/>
        <v>0.052098074433077846</v>
      </c>
      <c r="T213" s="5">
        <f t="shared" si="50"/>
        <v>-0.5996185626214987</v>
      </c>
      <c r="U213" s="5">
        <f t="shared" si="51"/>
        <v>0.08666771014785193</v>
      </c>
      <c r="V213" s="5">
        <f t="shared" si="52"/>
        <v>3.054924889852148</v>
      </c>
      <c r="W213" s="5">
        <f t="shared" si="53"/>
        <v>3.054924889852148</v>
      </c>
      <c r="X213" s="5">
        <f t="shared" si="54"/>
        <v>3.054924889852148</v>
      </c>
      <c r="Y213" s="4">
        <f t="shared" si="55"/>
        <v>175.03430590375933</v>
      </c>
    </row>
    <row r="214" spans="1:25" ht="12.75">
      <c r="A214" s="2" t="s">
        <v>381</v>
      </c>
      <c r="B214" t="s">
        <v>380</v>
      </c>
      <c r="C214" s="2">
        <v>20</v>
      </c>
      <c r="D214" s="2">
        <v>39</v>
      </c>
      <c r="E214" s="2" t="s">
        <v>4</v>
      </c>
      <c r="F214" s="2">
        <v>33.9</v>
      </c>
      <c r="G214" s="2">
        <v>35.5</v>
      </c>
      <c r="H214" s="2">
        <v>-2</v>
      </c>
      <c r="I214" s="9">
        <f t="shared" si="42"/>
        <v>48.07333498972209</v>
      </c>
      <c r="J214" s="9">
        <f t="shared" si="43"/>
        <v>6129.7590183274</v>
      </c>
      <c r="L214" s="5">
        <f t="shared" si="44"/>
        <v>0.5916666063333333</v>
      </c>
      <c r="M214" s="5">
        <f t="shared" si="45"/>
        <v>0.6195918738888889</v>
      </c>
      <c r="N214" s="5"/>
      <c r="O214" s="5">
        <f t="shared" si="46"/>
        <v>0.02091894281441542</v>
      </c>
      <c r="P214" s="5">
        <f t="shared" si="47"/>
        <v>1.5498758579841718</v>
      </c>
      <c r="Q214" s="4">
        <f t="shared" si="48"/>
        <v>6129.7590183274</v>
      </c>
      <c r="R214" s="5"/>
      <c r="S214" s="5">
        <f t="shared" si="49"/>
        <v>0.6075987176817463</v>
      </c>
      <c r="T214" s="5">
        <f t="shared" si="50"/>
        <v>0.5456777974801947</v>
      </c>
      <c r="U214" s="5">
        <f t="shared" si="51"/>
        <v>0.8390379636724</v>
      </c>
      <c r="V214" s="5">
        <f t="shared" si="52"/>
        <v>0.8390379636724</v>
      </c>
      <c r="W214" s="5">
        <f t="shared" si="53"/>
        <v>0.8390379636724</v>
      </c>
      <c r="X214" s="5">
        <f t="shared" si="54"/>
        <v>0.8390379636724</v>
      </c>
      <c r="Y214" s="4">
        <f t="shared" si="55"/>
        <v>48.07333498972209</v>
      </c>
    </row>
    <row r="215" spans="1:25" ht="12.75">
      <c r="A215" s="2" t="s">
        <v>383</v>
      </c>
      <c r="B215" t="s">
        <v>382</v>
      </c>
      <c r="C215" s="2">
        <v>15</v>
      </c>
      <c r="D215" s="2">
        <v>28</v>
      </c>
      <c r="E215" s="2" t="s">
        <v>1</v>
      </c>
      <c r="F215" s="2">
        <v>48.2</v>
      </c>
      <c r="G215" s="2">
        <v>16.3</v>
      </c>
      <c r="H215" s="2">
        <v>-1</v>
      </c>
      <c r="I215" s="9">
        <f t="shared" si="42"/>
        <v>45.20153633278353</v>
      </c>
      <c r="J215" s="9">
        <f t="shared" si="43"/>
        <v>4745.977433129728</v>
      </c>
      <c r="L215" s="5">
        <f t="shared" si="44"/>
        <v>0.8412486851111112</v>
      </c>
      <c r="M215" s="5">
        <f t="shared" si="45"/>
        <v>0.2844886632222222</v>
      </c>
      <c r="N215" s="5"/>
      <c r="O215" s="5">
        <f t="shared" si="46"/>
        <v>0.36236307260102557</v>
      </c>
      <c r="P215" s="5">
        <f t="shared" si="47"/>
        <v>1.1999942940909551</v>
      </c>
      <c r="Q215" s="4">
        <f t="shared" si="48"/>
        <v>4745.977433129728</v>
      </c>
      <c r="R215" s="5"/>
      <c r="S215" s="5">
        <f t="shared" si="49"/>
        <v>0.5402303682519659</v>
      </c>
      <c r="T215" s="5">
        <f t="shared" si="50"/>
        <v>0.5364431973888737</v>
      </c>
      <c r="U215" s="5">
        <f t="shared" si="51"/>
        <v>0.7889156225094661</v>
      </c>
      <c r="V215" s="5">
        <f t="shared" si="52"/>
        <v>0.7889156225094661</v>
      </c>
      <c r="W215" s="5">
        <f t="shared" si="53"/>
        <v>0.7889156225094661</v>
      </c>
      <c r="X215" s="5">
        <f t="shared" si="54"/>
        <v>0.7889156225094661</v>
      </c>
      <c r="Y215" s="4">
        <f t="shared" si="55"/>
        <v>45.20153633278353</v>
      </c>
    </row>
    <row r="216" spans="1:25" ht="12.75">
      <c r="A216" s="2" t="s">
        <v>385</v>
      </c>
      <c r="B216" t="s">
        <v>384</v>
      </c>
      <c r="C216" s="2">
        <v>15</v>
      </c>
      <c r="D216" s="2">
        <v>18</v>
      </c>
      <c r="E216" s="2" t="s">
        <v>1</v>
      </c>
      <c r="F216" s="2">
        <v>60.2</v>
      </c>
      <c r="G216" s="2">
        <v>25</v>
      </c>
      <c r="H216" s="2">
        <v>-2</v>
      </c>
      <c r="I216" s="9">
        <f t="shared" si="42"/>
        <v>31.276135523395187</v>
      </c>
      <c r="J216" s="9">
        <f t="shared" si="43"/>
        <v>4628.970004957537</v>
      </c>
      <c r="L216" s="5">
        <f t="shared" si="44"/>
        <v>1.0506881917777777</v>
      </c>
      <c r="M216" s="5">
        <f t="shared" si="45"/>
        <v>0.4363323055555556</v>
      </c>
      <c r="N216" s="5"/>
      <c r="O216" s="5">
        <f t="shared" si="46"/>
        <v>0.3897745035401923</v>
      </c>
      <c r="P216" s="5">
        <f t="shared" si="47"/>
        <v>1.17040960934451</v>
      </c>
      <c r="Q216" s="4">
        <f t="shared" si="48"/>
        <v>4628.970004957537</v>
      </c>
      <c r="R216" s="5"/>
      <c r="S216" s="5">
        <f t="shared" si="49"/>
        <v>0.390534848740003</v>
      </c>
      <c r="T216" s="5">
        <f t="shared" si="50"/>
        <v>0.6429200913610875</v>
      </c>
      <c r="U216" s="5">
        <f t="shared" si="51"/>
        <v>0.5458715328716414</v>
      </c>
      <c r="V216" s="5">
        <f t="shared" si="52"/>
        <v>0.5458715328716414</v>
      </c>
      <c r="W216" s="5">
        <f t="shared" si="53"/>
        <v>0.5458715328716414</v>
      </c>
      <c r="X216" s="5">
        <f t="shared" si="54"/>
        <v>0.5458715328716414</v>
      </c>
      <c r="Y216" s="4">
        <f t="shared" si="55"/>
        <v>31.276135523395187</v>
      </c>
    </row>
    <row r="217" spans="1:25" ht="12.75">
      <c r="A217" s="2" t="s">
        <v>387</v>
      </c>
      <c r="B217" t="s">
        <v>386</v>
      </c>
      <c r="C217" s="2">
        <v>15</v>
      </c>
      <c r="D217" s="2">
        <v>18</v>
      </c>
      <c r="E217" s="2" t="s">
        <v>1</v>
      </c>
      <c r="F217" s="2">
        <v>60.2</v>
      </c>
      <c r="G217" s="2">
        <v>20</v>
      </c>
      <c r="H217" s="2">
        <v>-2</v>
      </c>
      <c r="I217" s="9">
        <f t="shared" si="42"/>
        <v>32.616574652647294</v>
      </c>
      <c r="J217" s="9">
        <f t="shared" si="43"/>
        <v>4479.753552103998</v>
      </c>
      <c r="L217" s="5">
        <f t="shared" si="44"/>
        <v>1.0506881917777777</v>
      </c>
      <c r="M217" s="5">
        <f t="shared" si="45"/>
        <v>0.34906584444444444</v>
      </c>
      <c r="N217" s="5"/>
      <c r="O217" s="5">
        <f t="shared" si="46"/>
        <v>0.4242335032619851</v>
      </c>
      <c r="P217" s="5">
        <f t="shared" si="47"/>
        <v>1.132681049836662</v>
      </c>
      <c r="Q217" s="4">
        <f t="shared" si="48"/>
        <v>4479.753552103998</v>
      </c>
      <c r="R217" s="5"/>
      <c r="S217" s="5">
        <f t="shared" si="49"/>
        <v>0.3987060154014965</v>
      </c>
      <c r="T217" s="5">
        <f t="shared" si="50"/>
        <v>0.6230420698651445</v>
      </c>
      <c r="U217" s="5">
        <f t="shared" si="51"/>
        <v>0.5692666087005795</v>
      </c>
      <c r="V217" s="5">
        <f t="shared" si="52"/>
        <v>0.5692666087005795</v>
      </c>
      <c r="W217" s="5">
        <f t="shared" si="53"/>
        <v>0.5692666087005795</v>
      </c>
      <c r="X217" s="5">
        <f t="shared" si="54"/>
        <v>0.5692666087005795</v>
      </c>
      <c r="Y217" s="4">
        <f t="shared" si="55"/>
        <v>32.616574652647294</v>
      </c>
    </row>
    <row r="218" spans="1:25" ht="12.75">
      <c r="A218" s="2" t="s">
        <v>389</v>
      </c>
      <c r="B218" t="s">
        <v>388</v>
      </c>
      <c r="C218" s="2">
        <v>15</v>
      </c>
      <c r="D218" s="2">
        <v>18</v>
      </c>
      <c r="E218" s="2" t="s">
        <v>1</v>
      </c>
      <c r="F218" s="2">
        <v>60.3</v>
      </c>
      <c r="G218" s="2">
        <v>19</v>
      </c>
      <c r="H218" s="2">
        <v>-2</v>
      </c>
      <c r="I218" s="9">
        <f t="shared" si="42"/>
        <v>32.76942958254879</v>
      </c>
      <c r="J218" s="9">
        <f t="shared" si="43"/>
        <v>4446.138896244609</v>
      </c>
      <c r="L218" s="5">
        <f t="shared" si="44"/>
        <v>1.052433521</v>
      </c>
      <c r="M218" s="5">
        <f t="shared" si="45"/>
        <v>0.3316125522222222</v>
      </c>
      <c r="N218" s="5"/>
      <c r="O218" s="5">
        <f t="shared" si="46"/>
        <v>0.4319146357296155</v>
      </c>
      <c r="P218" s="5">
        <f t="shared" si="47"/>
        <v>1.1241817689619744</v>
      </c>
      <c r="Q218" s="4">
        <f t="shared" si="48"/>
        <v>4446.138896244609</v>
      </c>
      <c r="R218" s="5"/>
      <c r="S218" s="5">
        <f t="shared" si="49"/>
        <v>0.3987581602451528</v>
      </c>
      <c r="T218" s="5">
        <f t="shared" si="50"/>
        <v>0.6194771922214467</v>
      </c>
      <c r="U218" s="5">
        <f t="shared" si="51"/>
        <v>0.5719344304597576</v>
      </c>
      <c r="V218" s="5">
        <f t="shared" si="52"/>
        <v>0.5719344304597576</v>
      </c>
      <c r="W218" s="5">
        <f t="shared" si="53"/>
        <v>0.5719344304597576</v>
      </c>
      <c r="X218" s="5">
        <f t="shared" si="54"/>
        <v>0.5719344304597576</v>
      </c>
      <c r="Y218" s="4">
        <f t="shared" si="55"/>
        <v>32.76942958254879</v>
      </c>
    </row>
    <row r="219" spans="1:25" ht="12.75">
      <c r="A219" s="2" t="s">
        <v>391</v>
      </c>
      <c r="B219" t="s">
        <v>390</v>
      </c>
      <c r="C219" s="2">
        <v>15</v>
      </c>
      <c r="D219" s="2">
        <v>28</v>
      </c>
      <c r="E219" s="2" t="s">
        <v>1</v>
      </c>
      <c r="F219" s="2">
        <v>50.1</v>
      </c>
      <c r="G219" s="2">
        <v>14.4</v>
      </c>
      <c r="H219" s="2">
        <v>-1</v>
      </c>
      <c r="I219" s="9">
        <f t="shared" si="42"/>
        <v>44.044073960455115</v>
      </c>
      <c r="J219" s="9">
        <f t="shared" si="43"/>
        <v>4607.816191774172</v>
      </c>
      <c r="L219" s="5">
        <f t="shared" si="44"/>
        <v>0.8744099403333333</v>
      </c>
      <c r="M219" s="5">
        <f t="shared" si="45"/>
        <v>0.25132740800000003</v>
      </c>
      <c r="N219" s="5"/>
      <c r="O219" s="5">
        <f t="shared" si="46"/>
        <v>0.394694509094129</v>
      </c>
      <c r="P219" s="5">
        <f t="shared" si="47"/>
        <v>1.165060984013697</v>
      </c>
      <c r="Q219" s="4">
        <f t="shared" si="48"/>
        <v>4607.816191774172</v>
      </c>
      <c r="R219" s="5"/>
      <c r="S219" s="5">
        <f t="shared" si="49"/>
        <v>0.5217739292543778</v>
      </c>
      <c r="T219" s="5">
        <f t="shared" si="50"/>
        <v>0.5394816343266295</v>
      </c>
      <c r="U219" s="5">
        <f t="shared" si="51"/>
        <v>0.7687140934889916</v>
      </c>
      <c r="V219" s="5">
        <f t="shared" si="52"/>
        <v>0.7687140934889916</v>
      </c>
      <c r="W219" s="5">
        <f t="shared" si="53"/>
        <v>0.7687140934889916</v>
      </c>
      <c r="X219" s="5">
        <f t="shared" si="54"/>
        <v>0.7687140934889916</v>
      </c>
      <c r="Y219" s="4">
        <f t="shared" si="55"/>
        <v>44.044073960455115</v>
      </c>
    </row>
    <row r="220" spans="1:25" ht="12.75">
      <c r="A220" s="2" t="s">
        <v>393</v>
      </c>
      <c r="B220" t="s">
        <v>392</v>
      </c>
      <c r="C220" s="2">
        <v>15</v>
      </c>
      <c r="D220" s="2">
        <v>28</v>
      </c>
      <c r="E220" s="2" t="s">
        <v>1</v>
      </c>
      <c r="F220" s="2">
        <v>48.1</v>
      </c>
      <c r="G220" s="2">
        <v>17.1</v>
      </c>
      <c r="H220" s="2">
        <v>-1</v>
      </c>
      <c r="I220" s="9">
        <f t="shared" si="42"/>
        <v>45.00988876784231</v>
      </c>
      <c r="J220" s="9">
        <f t="shared" si="43"/>
        <v>4781.368283584665</v>
      </c>
      <c r="L220" s="5">
        <f t="shared" si="44"/>
        <v>0.8395033558888889</v>
      </c>
      <c r="M220" s="5">
        <f t="shared" si="45"/>
        <v>0.298451297</v>
      </c>
      <c r="N220" s="5"/>
      <c r="O220" s="5">
        <f t="shared" si="46"/>
        <v>0.35400845296095</v>
      </c>
      <c r="P220" s="5">
        <f t="shared" si="47"/>
        <v>1.2089426760011794</v>
      </c>
      <c r="Q220" s="4">
        <f t="shared" si="48"/>
        <v>4781.368283584665</v>
      </c>
      <c r="R220" s="5"/>
      <c r="S220" s="5">
        <f t="shared" si="49"/>
        <v>0.5402846410112854</v>
      </c>
      <c r="T220" s="5">
        <f t="shared" si="50"/>
        <v>0.5400981905310573</v>
      </c>
      <c r="U220" s="5">
        <f t="shared" si="51"/>
        <v>0.7855707415548695</v>
      </c>
      <c r="V220" s="5">
        <f t="shared" si="52"/>
        <v>0.7855707415548695</v>
      </c>
      <c r="W220" s="5">
        <f t="shared" si="53"/>
        <v>0.7855707415548695</v>
      </c>
      <c r="X220" s="5">
        <f t="shared" si="54"/>
        <v>0.7855707415548695</v>
      </c>
      <c r="Y220" s="4">
        <f t="shared" si="55"/>
        <v>45.00988876784231</v>
      </c>
    </row>
    <row r="221" spans="1:25" ht="12.75">
      <c r="A221" s="2" t="s">
        <v>395</v>
      </c>
      <c r="B221" t="s">
        <v>394</v>
      </c>
      <c r="C221" s="2">
        <v>14</v>
      </c>
      <c r="D221" s="2">
        <v>27</v>
      </c>
      <c r="E221" s="2" t="s">
        <v>1</v>
      </c>
      <c r="F221" s="2">
        <v>50.9</v>
      </c>
      <c r="G221" s="2">
        <v>4.4</v>
      </c>
      <c r="H221" s="2">
        <v>-1</v>
      </c>
      <c r="I221" s="9">
        <f t="shared" si="42"/>
        <v>46.15218238548743</v>
      </c>
      <c r="J221" s="9">
        <f t="shared" si="43"/>
        <v>4185.280787364064</v>
      </c>
      <c r="L221" s="5">
        <f t="shared" si="44"/>
        <v>0.888372574111111</v>
      </c>
      <c r="M221" s="5">
        <f t="shared" si="45"/>
        <v>0.07679448577777778</v>
      </c>
      <c r="N221" s="5"/>
      <c r="O221" s="5">
        <f t="shared" si="46"/>
        <v>0.4904195408625818</v>
      </c>
      <c r="P221" s="5">
        <f t="shared" si="47"/>
        <v>1.058225230686236</v>
      </c>
      <c r="Q221" s="4">
        <f t="shared" si="48"/>
        <v>4185.280787364064</v>
      </c>
      <c r="R221" s="5"/>
      <c r="S221" s="5">
        <f t="shared" si="49"/>
        <v>0.5133863303796781</v>
      </c>
      <c r="T221" s="5">
        <f t="shared" si="50"/>
        <v>0.49314293966074807</v>
      </c>
      <c r="U221" s="5">
        <f t="shared" si="51"/>
        <v>0.8055075258672092</v>
      </c>
      <c r="V221" s="5">
        <f t="shared" si="52"/>
        <v>0.8055075258672092</v>
      </c>
      <c r="W221" s="5">
        <f t="shared" si="53"/>
        <v>0.8055075258672092</v>
      </c>
      <c r="X221" s="5">
        <f t="shared" si="54"/>
        <v>0.8055075258672092</v>
      </c>
      <c r="Y221" s="4">
        <f t="shared" si="55"/>
        <v>46.15218238548743</v>
      </c>
    </row>
    <row r="222" spans="1:25" ht="12.75">
      <c r="A222" s="2" t="s">
        <v>397</v>
      </c>
      <c r="B222" t="s">
        <v>396</v>
      </c>
      <c r="C222" s="2">
        <v>40</v>
      </c>
      <c r="D222" s="2">
        <v>5</v>
      </c>
      <c r="E222" s="2" t="s">
        <v>44</v>
      </c>
      <c r="F222" s="2">
        <v>62.5</v>
      </c>
      <c r="G222" s="2">
        <v>-45</v>
      </c>
      <c r="H222" s="2">
        <v>3</v>
      </c>
      <c r="I222" s="9">
        <f t="shared" si="42"/>
        <v>27.993617753694153</v>
      </c>
      <c r="J222" s="9">
        <f t="shared" si="43"/>
        <v>2427.7456109818386</v>
      </c>
      <c r="L222" s="5">
        <f t="shared" si="44"/>
        <v>1.0908307638888888</v>
      </c>
      <c r="M222" s="5">
        <f t="shared" si="45"/>
        <v>-0.78539815</v>
      </c>
      <c r="N222" s="5"/>
      <c r="O222" s="5">
        <f t="shared" si="46"/>
        <v>0.8174409441247003</v>
      </c>
      <c r="P222" s="5">
        <f t="shared" si="47"/>
        <v>0.6138421266705028</v>
      </c>
      <c r="Q222" s="4">
        <f t="shared" si="48"/>
        <v>2427.7456109818386</v>
      </c>
      <c r="R222" s="5"/>
      <c r="S222" s="5">
        <f t="shared" si="49"/>
        <v>0.2208455794460821</v>
      </c>
      <c r="T222" s="5">
        <f t="shared" si="50"/>
        <v>0.4154617723745008</v>
      </c>
      <c r="U222" s="5">
        <f t="shared" si="51"/>
        <v>0.4885807910124121</v>
      </c>
      <c r="V222" s="5">
        <f t="shared" si="52"/>
        <v>0.4885807910124121</v>
      </c>
      <c r="W222" s="5">
        <f t="shared" si="53"/>
        <v>0.4885807910124121</v>
      </c>
      <c r="X222" s="5">
        <f t="shared" si="54"/>
        <v>0.4885807910124121</v>
      </c>
      <c r="Y222" s="4">
        <f t="shared" si="55"/>
        <v>27.993617753694153</v>
      </c>
    </row>
    <row r="223" spans="1:25" ht="12.75">
      <c r="A223" s="2" t="s">
        <v>399</v>
      </c>
      <c r="B223" t="s">
        <v>398</v>
      </c>
      <c r="C223" s="2">
        <v>14</v>
      </c>
      <c r="D223" s="2">
        <v>18</v>
      </c>
      <c r="E223" s="2" t="s">
        <v>1</v>
      </c>
      <c r="F223" s="2">
        <v>62</v>
      </c>
      <c r="G223" s="2">
        <v>-6.8</v>
      </c>
      <c r="H223" s="2">
        <v>0</v>
      </c>
      <c r="I223" s="9">
        <f t="shared" si="42"/>
        <v>34.91113746640553</v>
      </c>
      <c r="J223" s="9">
        <f t="shared" si="43"/>
        <v>3593.8536720086404</v>
      </c>
      <c r="L223" s="5">
        <f t="shared" si="44"/>
        <v>1.0821041177777777</v>
      </c>
      <c r="M223" s="5">
        <f t="shared" si="45"/>
        <v>-0.1186823871111111</v>
      </c>
      <c r="N223" s="5"/>
      <c r="O223" s="5">
        <f t="shared" si="46"/>
        <v>0.6147825191727652</v>
      </c>
      <c r="P223" s="5">
        <f t="shared" si="47"/>
        <v>0.908686137043904</v>
      </c>
      <c r="Q223" s="4">
        <f t="shared" si="48"/>
        <v>3593.8536720086404</v>
      </c>
      <c r="R223" s="5"/>
      <c r="S223" s="5">
        <f t="shared" si="49"/>
        <v>0.3687027211758206</v>
      </c>
      <c r="T223" s="5">
        <f t="shared" si="50"/>
        <v>0.5283040881511094</v>
      </c>
      <c r="U223" s="5">
        <f t="shared" si="51"/>
        <v>0.6093142840113464</v>
      </c>
      <c r="V223" s="5">
        <f t="shared" si="52"/>
        <v>0.6093142840113464</v>
      </c>
      <c r="W223" s="5">
        <f t="shared" si="53"/>
        <v>0.6093142840113464</v>
      </c>
      <c r="X223" s="5">
        <f t="shared" si="54"/>
        <v>0.6093142840113464</v>
      </c>
      <c r="Y223" s="4">
        <f t="shared" si="55"/>
        <v>34.91113746640553</v>
      </c>
    </row>
    <row r="224" spans="1:25" ht="12.75">
      <c r="A224" s="2" t="s">
        <v>401</v>
      </c>
      <c r="B224" t="s">
        <v>400</v>
      </c>
      <c r="C224" s="2">
        <v>14</v>
      </c>
      <c r="D224" s="2">
        <v>18</v>
      </c>
      <c r="E224" s="2" t="s">
        <v>1</v>
      </c>
      <c r="F224" s="2">
        <v>55.7</v>
      </c>
      <c r="G224" s="2">
        <v>12.6</v>
      </c>
      <c r="H224" s="2">
        <v>-1</v>
      </c>
      <c r="I224" s="9">
        <f t="shared" si="42"/>
        <v>39.013909265954105</v>
      </c>
      <c r="J224" s="9">
        <f t="shared" si="43"/>
        <v>4371.211316703668</v>
      </c>
      <c r="L224" s="5">
        <f t="shared" si="44"/>
        <v>0.9721483767777778</v>
      </c>
      <c r="M224" s="5">
        <f t="shared" si="45"/>
        <v>0.219911482</v>
      </c>
      <c r="N224" s="5"/>
      <c r="O224" s="5">
        <f t="shared" si="46"/>
        <v>0.44892289969549654</v>
      </c>
      <c r="P224" s="5">
        <f t="shared" si="47"/>
        <v>1.1052367425293723</v>
      </c>
      <c r="Q224" s="4">
        <f t="shared" si="48"/>
        <v>4371.211316703668</v>
      </c>
      <c r="R224" s="5"/>
      <c r="S224" s="5">
        <f t="shared" si="49"/>
        <v>0.45948290575516837</v>
      </c>
      <c r="T224" s="5">
        <f t="shared" si="50"/>
        <v>0.5671325832379439</v>
      </c>
      <c r="U224" s="5">
        <f t="shared" si="51"/>
        <v>0.6809211591499602</v>
      </c>
      <c r="V224" s="5">
        <f t="shared" si="52"/>
        <v>0.6809211591499602</v>
      </c>
      <c r="W224" s="5">
        <f t="shared" si="53"/>
        <v>0.6809211591499602</v>
      </c>
      <c r="X224" s="5">
        <f t="shared" si="54"/>
        <v>0.6809211591499602</v>
      </c>
      <c r="Y224" s="4">
        <f t="shared" si="55"/>
        <v>39.013909265954105</v>
      </c>
    </row>
    <row r="225" spans="1:25" ht="12.75">
      <c r="A225" s="2" t="s">
        <v>403</v>
      </c>
      <c r="B225" t="s">
        <v>402</v>
      </c>
      <c r="C225" s="2">
        <v>28</v>
      </c>
      <c r="D225" s="2">
        <v>51</v>
      </c>
      <c r="E225" s="2" t="s">
        <v>18</v>
      </c>
      <c r="F225" s="2">
        <v>-9.4</v>
      </c>
      <c r="G225" s="2">
        <v>147.1</v>
      </c>
      <c r="H225" s="2">
        <v>-10</v>
      </c>
      <c r="I225" s="9">
        <f t="shared" si="42"/>
        <v>288.69395327723316</v>
      </c>
      <c r="J225" s="9">
        <f t="shared" si="43"/>
        <v>8928.85739010982</v>
      </c>
      <c r="L225" s="5">
        <f t="shared" si="44"/>
        <v>-0.1640609468888889</v>
      </c>
      <c r="M225" s="5">
        <f t="shared" si="45"/>
        <v>2.567379285888889</v>
      </c>
      <c r="N225" s="5"/>
      <c r="O225" s="5">
        <f t="shared" si="46"/>
        <v>-0.634078437169487</v>
      </c>
      <c r="P225" s="5">
        <f t="shared" si="47"/>
        <v>2.257612488017654</v>
      </c>
      <c r="Q225" s="4">
        <f t="shared" si="48"/>
        <v>8928.85739010982</v>
      </c>
      <c r="R225" s="5"/>
      <c r="S225" s="5">
        <f t="shared" si="49"/>
        <v>-0.5983164421389174</v>
      </c>
      <c r="T225" s="5">
        <f t="shared" si="50"/>
        <v>0.20244858145005104</v>
      </c>
      <c r="U225" s="5">
        <f t="shared" si="51"/>
        <v>1.2445252706638799</v>
      </c>
      <c r="V225" s="5">
        <f t="shared" si="52"/>
        <v>1.2445252706638799</v>
      </c>
      <c r="W225" s="5">
        <f t="shared" si="53"/>
        <v>-1.2445252706638799</v>
      </c>
      <c r="X225" s="5">
        <f t="shared" si="54"/>
        <v>5.03865992933612</v>
      </c>
      <c r="Y225" s="4">
        <f t="shared" si="55"/>
        <v>288.69395327723316</v>
      </c>
    </row>
    <row r="226" spans="1:25" ht="12.75">
      <c r="A226" s="2" t="s">
        <v>405</v>
      </c>
      <c r="B226" t="s">
        <v>404</v>
      </c>
      <c r="C226" s="2">
        <v>9</v>
      </c>
      <c r="D226" s="2">
        <v>11</v>
      </c>
      <c r="E226" s="2" t="s">
        <v>34</v>
      </c>
      <c r="F226" s="2">
        <v>12.5</v>
      </c>
      <c r="G226" s="2">
        <v>-70</v>
      </c>
      <c r="H226" s="2">
        <v>4</v>
      </c>
      <c r="I226" s="9">
        <f t="shared" si="42"/>
        <v>153.99311433137768</v>
      </c>
      <c r="J226" s="9">
        <f t="shared" si="43"/>
        <v>1708.790208027877</v>
      </c>
      <c r="L226" s="5">
        <f t="shared" si="44"/>
        <v>0.2181661527777778</v>
      </c>
      <c r="M226" s="5">
        <f t="shared" si="45"/>
        <v>-1.2217304555555555</v>
      </c>
      <c r="N226" s="5"/>
      <c r="O226" s="5">
        <f t="shared" si="46"/>
        <v>0.9081058186596153</v>
      </c>
      <c r="P226" s="5">
        <f t="shared" si="47"/>
        <v>0.4320582068338501</v>
      </c>
      <c r="Q226" s="4">
        <f t="shared" si="48"/>
        <v>1708.790208027877</v>
      </c>
      <c r="R226" s="5"/>
      <c r="S226" s="5">
        <f t="shared" si="49"/>
        <v>0.1499797967176459</v>
      </c>
      <c r="T226" s="5">
        <f t="shared" si="50"/>
        <v>-0.30741038910451024</v>
      </c>
      <c r="U226" s="5">
        <f t="shared" si="51"/>
        <v>0.45390577536438853</v>
      </c>
      <c r="V226" s="5">
        <f t="shared" si="52"/>
        <v>2.6876868246356116</v>
      </c>
      <c r="W226" s="5">
        <f t="shared" si="53"/>
        <v>2.6876868246356116</v>
      </c>
      <c r="X226" s="5">
        <f t="shared" si="54"/>
        <v>2.6876868246356116</v>
      </c>
      <c r="Y226" s="4">
        <f t="shared" si="55"/>
        <v>153.99311433137768</v>
      </c>
    </row>
    <row r="227" spans="1:25" ht="12.75">
      <c r="A227" s="2" t="s">
        <v>407</v>
      </c>
      <c r="B227" t="s">
        <v>406</v>
      </c>
      <c r="C227" s="2">
        <v>14</v>
      </c>
      <c r="D227" s="2">
        <v>27</v>
      </c>
      <c r="E227" s="2" t="s">
        <v>1</v>
      </c>
      <c r="F227" s="2">
        <v>52.4</v>
      </c>
      <c r="G227" s="2">
        <v>4.9</v>
      </c>
      <c r="H227" s="2">
        <v>-1</v>
      </c>
      <c r="I227" s="9">
        <f t="shared" si="42"/>
        <v>44.414168342255685</v>
      </c>
      <c r="J227" s="9">
        <f t="shared" si="43"/>
        <v>4168.730224247403</v>
      </c>
      <c r="L227" s="5">
        <f t="shared" si="44"/>
        <v>0.9145525124444444</v>
      </c>
      <c r="M227" s="5">
        <f t="shared" si="45"/>
        <v>0.0855211318888889</v>
      </c>
      <c r="N227" s="5"/>
      <c r="O227" s="5">
        <f t="shared" si="46"/>
        <v>0.4940621620312146</v>
      </c>
      <c r="P227" s="5">
        <f t="shared" si="47"/>
        <v>1.054040511819824</v>
      </c>
      <c r="Q227" s="4">
        <f t="shared" si="48"/>
        <v>4168.730224247403</v>
      </c>
      <c r="R227" s="5"/>
      <c r="S227" s="5">
        <f t="shared" si="49"/>
        <v>0.49701585695955497</v>
      </c>
      <c r="T227" s="5">
        <f t="shared" si="50"/>
        <v>0.5072848932324048</v>
      </c>
      <c r="U227" s="5">
        <f t="shared" si="51"/>
        <v>0.7751734588843596</v>
      </c>
      <c r="V227" s="5">
        <f t="shared" si="52"/>
        <v>0.7751734588843596</v>
      </c>
      <c r="W227" s="5">
        <f t="shared" si="53"/>
        <v>0.7751734588843596</v>
      </c>
      <c r="X227" s="5">
        <f t="shared" si="54"/>
        <v>0.7751734588843596</v>
      </c>
      <c r="Y227" s="4">
        <f t="shared" si="55"/>
        <v>44.414168342255685</v>
      </c>
    </row>
    <row r="228" spans="1:25" ht="12.75">
      <c r="A228" s="2" t="s">
        <v>409</v>
      </c>
      <c r="B228" t="s">
        <v>408</v>
      </c>
      <c r="C228" s="2">
        <v>9</v>
      </c>
      <c r="D228" s="2">
        <v>11</v>
      </c>
      <c r="E228" s="2" t="s">
        <v>34</v>
      </c>
      <c r="F228" s="2">
        <v>12.1</v>
      </c>
      <c r="G228" s="2">
        <v>-69</v>
      </c>
      <c r="H228" s="2">
        <v>4</v>
      </c>
      <c r="I228" s="9">
        <f t="shared" si="42"/>
        <v>152.21904550390178</v>
      </c>
      <c r="J228" s="9">
        <f t="shared" si="43"/>
        <v>1759.8597177353236</v>
      </c>
      <c r="L228" s="5">
        <f t="shared" si="44"/>
        <v>0.21118483588888887</v>
      </c>
      <c r="M228" s="5">
        <f t="shared" si="45"/>
        <v>-1.2042771633333333</v>
      </c>
      <c r="N228" s="5"/>
      <c r="O228" s="5">
        <f t="shared" si="46"/>
        <v>0.9026232122084605</v>
      </c>
      <c r="P228" s="5">
        <f t="shared" si="47"/>
        <v>0.44497085151335614</v>
      </c>
      <c r="Q228" s="4">
        <f t="shared" si="48"/>
        <v>1759.8597177353236</v>
      </c>
      <c r="R228" s="5"/>
      <c r="S228" s="5">
        <f t="shared" si="49"/>
        <v>0.1638758176603492</v>
      </c>
      <c r="T228" s="5">
        <f t="shared" si="50"/>
        <v>-0.31106874320645117</v>
      </c>
      <c r="U228" s="5">
        <f t="shared" si="51"/>
        <v>0.48486911703266067</v>
      </c>
      <c r="V228" s="5">
        <f t="shared" si="52"/>
        <v>2.6567234829673394</v>
      </c>
      <c r="W228" s="5">
        <f t="shared" si="53"/>
        <v>2.6567234829673394</v>
      </c>
      <c r="X228" s="5">
        <f t="shared" si="54"/>
        <v>2.6567234829673394</v>
      </c>
      <c r="Y228" s="4">
        <f t="shared" si="55"/>
        <v>152.21904550390178</v>
      </c>
    </row>
    <row r="229" spans="1:25" ht="12.75">
      <c r="A229" s="2" t="s">
        <v>411</v>
      </c>
      <c r="B229" t="s">
        <v>410</v>
      </c>
      <c r="C229" s="2">
        <v>8</v>
      </c>
      <c r="D229" s="2">
        <v>11</v>
      </c>
      <c r="E229" s="2" t="s">
        <v>44</v>
      </c>
      <c r="F229" s="2">
        <v>17.7</v>
      </c>
      <c r="G229" s="2">
        <v>-63.2</v>
      </c>
      <c r="H229" s="2">
        <v>4</v>
      </c>
      <c r="I229" s="9">
        <f t="shared" si="42"/>
        <v>133.64669654546313</v>
      </c>
      <c r="J229" s="9">
        <f t="shared" si="43"/>
        <v>1623.0549294067616</v>
      </c>
      <c r="L229" s="5">
        <f t="shared" si="44"/>
        <v>0.30892327233333333</v>
      </c>
      <c r="M229" s="5">
        <f t="shared" si="45"/>
        <v>-1.1030480684444446</v>
      </c>
      <c r="N229" s="5"/>
      <c r="O229" s="5">
        <f t="shared" si="46"/>
        <v>0.9169690803444129</v>
      </c>
      <c r="P229" s="5">
        <f t="shared" si="47"/>
        <v>0.4103805131243392</v>
      </c>
      <c r="Q229" s="4">
        <f t="shared" si="48"/>
        <v>1623.0549294067616</v>
      </c>
      <c r="R229" s="5"/>
      <c r="S229" s="5">
        <f t="shared" si="49"/>
        <v>0.235814417973524</v>
      </c>
      <c r="T229" s="5">
        <f t="shared" si="50"/>
        <v>-0.22492980538966162</v>
      </c>
      <c r="U229" s="5">
        <f t="shared" si="51"/>
        <v>0.8090177506573749</v>
      </c>
      <c r="V229" s="5">
        <f t="shared" si="52"/>
        <v>2.3325748493426253</v>
      </c>
      <c r="W229" s="5">
        <f t="shared" si="53"/>
        <v>2.3325748493426253</v>
      </c>
      <c r="X229" s="5">
        <f t="shared" si="54"/>
        <v>2.3325748493426253</v>
      </c>
      <c r="Y229" s="4">
        <f t="shared" si="55"/>
        <v>133.64669654546313</v>
      </c>
    </row>
    <row r="230" spans="1:25" ht="12.75">
      <c r="A230" s="2" t="s">
        <v>413</v>
      </c>
      <c r="B230" t="s">
        <v>412</v>
      </c>
      <c r="C230" s="2">
        <v>11</v>
      </c>
      <c r="D230" s="2">
        <v>15</v>
      </c>
      <c r="E230" s="2" t="s">
        <v>34</v>
      </c>
      <c r="F230" s="2">
        <v>-23</v>
      </c>
      <c r="G230" s="2">
        <v>-43.2</v>
      </c>
      <c r="H230" s="2">
        <v>3</v>
      </c>
      <c r="I230" s="9">
        <f t="shared" si="42"/>
        <v>142.76425638938326</v>
      </c>
      <c r="J230" s="9">
        <f t="shared" si="43"/>
        <v>4713.470909988741</v>
      </c>
      <c r="L230" s="5">
        <f t="shared" si="44"/>
        <v>-0.4014257211111111</v>
      </c>
      <c r="M230" s="5">
        <f t="shared" si="45"/>
        <v>-0.753982224</v>
      </c>
      <c r="N230" s="5"/>
      <c r="O230" s="5">
        <f t="shared" si="46"/>
        <v>0.3700112483352659</v>
      </c>
      <c r="P230" s="5">
        <f t="shared" si="47"/>
        <v>1.1917751984800864</v>
      </c>
      <c r="Q230" s="4">
        <f t="shared" si="48"/>
        <v>4713.470909988741</v>
      </c>
      <c r="R230" s="5"/>
      <c r="S230" s="5">
        <f t="shared" si="49"/>
        <v>0.45918876189577784</v>
      </c>
      <c r="T230" s="5">
        <f t="shared" si="50"/>
        <v>-0.6041758422165379</v>
      </c>
      <c r="U230" s="5">
        <f t="shared" si="51"/>
        <v>0.6498863143478381</v>
      </c>
      <c r="V230" s="5">
        <f t="shared" si="52"/>
        <v>2.491706285652162</v>
      </c>
      <c r="W230" s="5">
        <f t="shared" si="53"/>
        <v>2.491706285652162</v>
      </c>
      <c r="X230" s="5">
        <f t="shared" si="54"/>
        <v>2.491706285652162</v>
      </c>
      <c r="Y230" s="4">
        <f t="shared" si="55"/>
        <v>142.76425638938326</v>
      </c>
    </row>
    <row r="231" spans="1:25" ht="12.75">
      <c r="A231" s="2" t="s">
        <v>415</v>
      </c>
      <c r="B231" t="s">
        <v>414</v>
      </c>
      <c r="C231" s="2">
        <v>11</v>
      </c>
      <c r="D231" s="2">
        <v>13</v>
      </c>
      <c r="E231" s="2" t="s">
        <v>34</v>
      </c>
      <c r="F231" s="2">
        <v>-3.9</v>
      </c>
      <c r="G231" s="2">
        <v>-32.4</v>
      </c>
      <c r="H231" s="2">
        <v>2</v>
      </c>
      <c r="I231" s="9">
        <f t="shared" si="42"/>
        <v>120.36442301259436</v>
      </c>
      <c r="J231" s="9">
        <f t="shared" si="43"/>
        <v>4135.239085145141</v>
      </c>
      <c r="L231" s="5">
        <f t="shared" si="44"/>
        <v>-0.06806783966666666</v>
      </c>
      <c r="M231" s="5">
        <f t="shared" si="45"/>
        <v>-0.5654866679999999</v>
      </c>
      <c r="N231" s="5"/>
      <c r="O231" s="5">
        <f t="shared" si="46"/>
        <v>0.5014067081313504</v>
      </c>
      <c r="P231" s="5">
        <f t="shared" si="47"/>
        <v>1.0455724614779118</v>
      </c>
      <c r="Q231" s="4">
        <f t="shared" si="48"/>
        <v>4135.239085145141</v>
      </c>
      <c r="R231" s="5"/>
      <c r="S231" s="5">
        <f t="shared" si="49"/>
        <v>0.6097966753607013</v>
      </c>
      <c r="T231" s="5">
        <f t="shared" si="50"/>
        <v>-0.35725680559591794</v>
      </c>
      <c r="U231" s="5">
        <f t="shared" si="51"/>
        <v>1.0408371520020212</v>
      </c>
      <c r="V231" s="5">
        <f t="shared" si="52"/>
        <v>2.1007554479979786</v>
      </c>
      <c r="W231" s="5">
        <f t="shared" si="53"/>
        <v>2.1007554479979786</v>
      </c>
      <c r="X231" s="5">
        <f t="shared" si="54"/>
        <v>2.1007554479979786</v>
      </c>
      <c r="Y231" s="4">
        <f t="shared" si="55"/>
        <v>120.36442301259436</v>
      </c>
    </row>
    <row r="232" spans="1:25" ht="12.75">
      <c r="A232" s="2" t="s">
        <v>416</v>
      </c>
      <c r="B232" t="s">
        <v>679</v>
      </c>
      <c r="C232" s="2">
        <v>11</v>
      </c>
      <c r="D232" s="2">
        <v>13</v>
      </c>
      <c r="E232" s="2" t="s">
        <v>34</v>
      </c>
      <c r="F232" s="2">
        <v>1</v>
      </c>
      <c r="G232" s="2">
        <v>-29.4</v>
      </c>
      <c r="H232" s="2">
        <v>2</v>
      </c>
      <c r="I232" s="9">
        <f t="shared" si="42"/>
        <v>113.82666167185413</v>
      </c>
      <c r="J232" s="9">
        <f t="shared" si="43"/>
        <v>4053.6110615093994</v>
      </c>
      <c r="L232" s="5">
        <f t="shared" si="44"/>
        <v>0.017453292222222222</v>
      </c>
      <c r="M232" s="5">
        <f t="shared" si="45"/>
        <v>-0.5131267913333333</v>
      </c>
      <c r="N232" s="5"/>
      <c r="O232" s="5">
        <f t="shared" si="46"/>
        <v>0.5191559253671707</v>
      </c>
      <c r="P232" s="5">
        <f t="shared" si="47"/>
        <v>1.0249332646041465</v>
      </c>
      <c r="Q232" s="4">
        <f t="shared" si="48"/>
        <v>4053.6110615093994</v>
      </c>
      <c r="R232" s="5"/>
      <c r="S232" s="5">
        <f t="shared" si="49"/>
        <v>0.6386378364673794</v>
      </c>
      <c r="T232" s="5">
        <f t="shared" si="50"/>
        <v>-0.28202792490634154</v>
      </c>
      <c r="U232" s="5">
        <f t="shared" si="51"/>
        <v>1.1549426111611083</v>
      </c>
      <c r="V232" s="5">
        <f t="shared" si="52"/>
        <v>1.9866499888388918</v>
      </c>
      <c r="W232" s="5">
        <f t="shared" si="53"/>
        <v>1.9866499888388918</v>
      </c>
      <c r="X232" s="5">
        <f t="shared" si="54"/>
        <v>1.9866499888388918</v>
      </c>
      <c r="Y232" s="4">
        <f t="shared" si="55"/>
        <v>113.82666167185413</v>
      </c>
    </row>
    <row r="233" spans="1:25" ht="12.75">
      <c r="A233" s="2" t="s">
        <v>417</v>
      </c>
      <c r="B233" t="s">
        <v>680</v>
      </c>
      <c r="C233" s="2">
        <v>11</v>
      </c>
      <c r="D233" s="2">
        <v>15</v>
      </c>
      <c r="E233" s="2" t="s">
        <v>34</v>
      </c>
      <c r="F233" s="2">
        <v>-20.5</v>
      </c>
      <c r="G233" s="2">
        <v>-29.3</v>
      </c>
      <c r="H233" s="2">
        <v>2</v>
      </c>
      <c r="I233" s="9">
        <f t="shared" si="42"/>
        <v>130.30533071623768</v>
      </c>
      <c r="J233" s="9">
        <f t="shared" si="43"/>
        <v>5115.382646293713</v>
      </c>
      <c r="L233" s="5">
        <f t="shared" si="44"/>
        <v>-0.35779249055555556</v>
      </c>
      <c r="M233" s="5">
        <f t="shared" si="45"/>
        <v>-0.5113814621111111</v>
      </c>
      <c r="N233" s="5"/>
      <c r="O233" s="5">
        <f t="shared" si="46"/>
        <v>0.2738559308889396</v>
      </c>
      <c r="P233" s="5">
        <f t="shared" si="47"/>
        <v>1.2933963707443017</v>
      </c>
      <c r="Q233" s="4">
        <f t="shared" si="48"/>
        <v>5115.382646293713</v>
      </c>
      <c r="R233" s="5"/>
      <c r="S233" s="5">
        <f t="shared" si="49"/>
        <v>0.599116896949618</v>
      </c>
      <c r="T233" s="5">
        <f t="shared" si="50"/>
        <v>-0.5081839310130208</v>
      </c>
      <c r="U233" s="5">
        <f t="shared" si="51"/>
        <v>0.8673355848961949</v>
      </c>
      <c r="V233" s="5">
        <f t="shared" si="52"/>
        <v>2.2742570151038053</v>
      </c>
      <c r="W233" s="5">
        <f t="shared" si="53"/>
        <v>2.2742570151038053</v>
      </c>
      <c r="X233" s="5">
        <f t="shared" si="54"/>
        <v>2.2742570151038053</v>
      </c>
      <c r="Y233" s="4">
        <f t="shared" si="55"/>
        <v>130.30533071623768</v>
      </c>
    </row>
    <row r="234" spans="1:25" ht="12.75">
      <c r="A234" s="2" t="s">
        <v>419</v>
      </c>
      <c r="B234" t="s">
        <v>418</v>
      </c>
      <c r="C234" s="2">
        <v>9</v>
      </c>
      <c r="D234" s="2">
        <v>12</v>
      </c>
      <c r="E234" s="2" t="s">
        <v>34</v>
      </c>
      <c r="F234" s="2">
        <v>5.8</v>
      </c>
      <c r="G234" s="2">
        <v>-55.2</v>
      </c>
      <c r="H234" s="2">
        <v>3</v>
      </c>
      <c r="I234" s="9">
        <f t="shared" si="42"/>
        <v>135.28785459859708</v>
      </c>
      <c r="J234" s="9">
        <f t="shared" si="43"/>
        <v>2604.2161553066517</v>
      </c>
      <c r="L234" s="5">
        <f t="shared" si="44"/>
        <v>0.10122909488888888</v>
      </c>
      <c r="M234" s="5">
        <f t="shared" si="45"/>
        <v>-0.9634217306666667</v>
      </c>
      <c r="N234" s="5"/>
      <c r="O234" s="5">
        <f t="shared" si="46"/>
        <v>0.7909344336806656</v>
      </c>
      <c r="P234" s="5">
        <f t="shared" si="47"/>
        <v>0.658461733326587</v>
      </c>
      <c r="Q234" s="4">
        <f t="shared" si="48"/>
        <v>2604.2161553066517</v>
      </c>
      <c r="R234" s="5"/>
      <c r="S234" s="5">
        <f t="shared" si="49"/>
        <v>0.35165093198945435</v>
      </c>
      <c r="T234" s="5">
        <f t="shared" si="50"/>
        <v>-0.35520220888858006</v>
      </c>
      <c r="U234" s="5">
        <f t="shared" si="51"/>
        <v>0.7803741395731747</v>
      </c>
      <c r="V234" s="5">
        <f t="shared" si="52"/>
        <v>2.3612184604268256</v>
      </c>
      <c r="W234" s="5">
        <f t="shared" si="53"/>
        <v>2.3612184604268256</v>
      </c>
      <c r="X234" s="5">
        <f t="shared" si="54"/>
        <v>2.3612184604268256</v>
      </c>
      <c r="Y234" s="4">
        <f t="shared" si="55"/>
        <v>135.28785459859708</v>
      </c>
    </row>
    <row r="235" spans="1:25" ht="12.75">
      <c r="A235" s="2" t="s">
        <v>421</v>
      </c>
      <c r="B235" t="s">
        <v>420</v>
      </c>
      <c r="C235" s="2">
        <v>40</v>
      </c>
      <c r="D235" s="2">
        <v>75</v>
      </c>
      <c r="E235" s="2" t="s">
        <v>1</v>
      </c>
      <c r="F235" s="2">
        <v>80</v>
      </c>
      <c r="G235" s="2">
        <v>53</v>
      </c>
      <c r="H235" s="2">
        <v>-5</v>
      </c>
      <c r="I235" s="9">
        <f t="shared" si="42"/>
        <v>8.156931240986584</v>
      </c>
      <c r="J235" s="9">
        <f t="shared" si="43"/>
        <v>4278.031203406095</v>
      </c>
      <c r="L235" s="5">
        <f t="shared" si="44"/>
        <v>1.3962633777777778</v>
      </c>
      <c r="M235" s="5">
        <f t="shared" si="45"/>
        <v>0.9250244877777778</v>
      </c>
      <c r="N235" s="5"/>
      <c r="O235" s="5">
        <f t="shared" si="46"/>
        <v>0.4698489560684922</v>
      </c>
      <c r="P235" s="5">
        <f t="shared" si="47"/>
        <v>1.0816766633138042</v>
      </c>
      <c r="Q235" s="4">
        <f t="shared" si="48"/>
        <v>4278.031203406095</v>
      </c>
      <c r="R235" s="5"/>
      <c r="S235" s="5">
        <f t="shared" si="49"/>
        <v>0.10230830113868111</v>
      </c>
      <c r="T235" s="5">
        <f t="shared" si="50"/>
        <v>0.7137706403130804</v>
      </c>
      <c r="U235" s="5">
        <f t="shared" si="51"/>
        <v>0.1423653045855126</v>
      </c>
      <c r="V235" s="5">
        <f t="shared" si="52"/>
        <v>0.1423653045855126</v>
      </c>
      <c r="W235" s="5">
        <f t="shared" si="53"/>
        <v>0.1423653045855126</v>
      </c>
      <c r="X235" s="5">
        <f t="shared" si="54"/>
        <v>0.1423653045855126</v>
      </c>
      <c r="Y235" s="4">
        <f t="shared" si="55"/>
        <v>8.156931240986584</v>
      </c>
    </row>
    <row r="236" spans="1:25" ht="12.75">
      <c r="A236" s="2" t="s">
        <v>422</v>
      </c>
      <c r="B236" t="s">
        <v>681</v>
      </c>
      <c r="C236" s="2">
        <v>16</v>
      </c>
      <c r="D236" s="2">
        <v>29</v>
      </c>
      <c r="E236" s="2" t="s">
        <v>1</v>
      </c>
      <c r="F236" s="2">
        <v>60.4</v>
      </c>
      <c r="G236" s="2">
        <v>28.4</v>
      </c>
      <c r="H236" s="2">
        <v>-3</v>
      </c>
      <c r="I236" s="9">
        <f t="shared" si="42"/>
        <v>30.11136581744033</v>
      </c>
      <c r="J236" s="9">
        <f t="shared" si="43"/>
        <v>4719.382735797901</v>
      </c>
      <c r="L236" s="5">
        <f t="shared" si="44"/>
        <v>1.0541788502222222</v>
      </c>
      <c r="M236" s="5">
        <f t="shared" si="45"/>
        <v>0.4956734991111111</v>
      </c>
      <c r="N236" s="5"/>
      <c r="O236" s="5">
        <f t="shared" si="46"/>
        <v>0.3686221509306127</v>
      </c>
      <c r="P236" s="5">
        <f t="shared" si="47"/>
        <v>1.1932699711246273</v>
      </c>
      <c r="Q236" s="4">
        <f t="shared" si="48"/>
        <v>4719.382735797901</v>
      </c>
      <c r="R236" s="5"/>
      <c r="S236" s="5">
        <f t="shared" si="49"/>
        <v>0.380937602544511</v>
      </c>
      <c r="T236" s="5">
        <f t="shared" si="50"/>
        <v>0.6568515154388972</v>
      </c>
      <c r="U236" s="5">
        <f t="shared" si="51"/>
        <v>0.5255424668220194</v>
      </c>
      <c r="V236" s="5">
        <f t="shared" si="52"/>
        <v>0.5255424668220194</v>
      </c>
      <c r="W236" s="5">
        <f t="shared" si="53"/>
        <v>0.5255424668220194</v>
      </c>
      <c r="X236" s="5">
        <f t="shared" si="54"/>
        <v>0.5255424668220194</v>
      </c>
      <c r="Y236" s="4">
        <f t="shared" si="55"/>
        <v>30.11136581744033</v>
      </c>
    </row>
    <row r="237" spans="1:25" ht="12.75">
      <c r="A237" s="2" t="s">
        <v>424</v>
      </c>
      <c r="B237" t="s">
        <v>423</v>
      </c>
      <c r="C237" s="2">
        <v>33</v>
      </c>
      <c r="D237" s="2">
        <v>46</v>
      </c>
      <c r="E237" s="2" t="s">
        <v>9</v>
      </c>
      <c r="F237" s="2">
        <v>22</v>
      </c>
      <c r="G237" s="2">
        <v>-15</v>
      </c>
      <c r="H237" s="2">
        <v>0</v>
      </c>
      <c r="I237" s="9">
        <f t="shared" si="42"/>
        <v>84.12254869899547</v>
      </c>
      <c r="J237" s="9">
        <f t="shared" si="43"/>
        <v>4021.5182641311</v>
      </c>
      <c r="L237" s="5">
        <f t="shared" si="44"/>
        <v>0.3839724288888889</v>
      </c>
      <c r="M237" s="5">
        <f t="shared" si="45"/>
        <v>-0.2617993833333333</v>
      </c>
      <c r="N237" s="5"/>
      <c r="O237" s="5">
        <f t="shared" si="46"/>
        <v>0.5260740438051389</v>
      </c>
      <c r="P237" s="5">
        <f t="shared" si="47"/>
        <v>1.0168187772771429</v>
      </c>
      <c r="Q237" s="4">
        <f t="shared" si="48"/>
        <v>4021.5182641311</v>
      </c>
      <c r="R237" s="5"/>
      <c r="S237" s="5">
        <f t="shared" si="49"/>
        <v>0.6910231596891913</v>
      </c>
      <c r="T237" s="5">
        <f t="shared" si="50"/>
        <v>0.07113546990939512</v>
      </c>
      <c r="U237" s="5">
        <f t="shared" si="51"/>
        <v>1.4682154249216879</v>
      </c>
      <c r="V237" s="5">
        <f t="shared" si="52"/>
        <v>1.4682154249216879</v>
      </c>
      <c r="W237" s="5">
        <f t="shared" si="53"/>
        <v>1.4682154249216879</v>
      </c>
      <c r="X237" s="5">
        <f t="shared" si="54"/>
        <v>1.4682154249216879</v>
      </c>
      <c r="Y237" s="4">
        <f t="shared" si="55"/>
        <v>84.12254869899547</v>
      </c>
    </row>
    <row r="238" spans="1:25" ht="12.75">
      <c r="A238" s="2" t="s">
        <v>426</v>
      </c>
      <c r="B238" t="s">
        <v>425</v>
      </c>
      <c r="C238" s="2">
        <v>22</v>
      </c>
      <c r="D238" s="2">
        <v>41</v>
      </c>
      <c r="E238" s="2" t="s">
        <v>4</v>
      </c>
      <c r="F238" s="2">
        <v>23.7</v>
      </c>
      <c r="G238" s="2">
        <v>90.4</v>
      </c>
      <c r="H238" s="2">
        <v>-6</v>
      </c>
      <c r="I238" s="9">
        <f t="shared" si="42"/>
        <v>9.312946711836863</v>
      </c>
      <c r="J238" s="9">
        <f t="shared" si="43"/>
        <v>8317.02794217204</v>
      </c>
      <c r="L238" s="5">
        <f t="shared" si="44"/>
        <v>0.41364302566666666</v>
      </c>
      <c r="M238" s="5">
        <f t="shared" si="45"/>
        <v>1.577777616888889</v>
      </c>
      <c r="N238" s="5"/>
      <c r="O238" s="5">
        <f t="shared" si="46"/>
        <v>-0.5073600190914203</v>
      </c>
      <c r="P238" s="5">
        <f t="shared" si="47"/>
        <v>2.1029147767818053</v>
      </c>
      <c r="Q238" s="4">
        <f t="shared" si="48"/>
        <v>8317.02794217204</v>
      </c>
      <c r="R238" s="5"/>
      <c r="S238" s="5">
        <f t="shared" si="49"/>
        <v>0.11391013473358276</v>
      </c>
      <c r="T238" s="5">
        <f t="shared" si="50"/>
        <v>0.6946235137484307</v>
      </c>
      <c r="U238" s="5">
        <f t="shared" si="51"/>
        <v>0.16254158041167235</v>
      </c>
      <c r="V238" s="5">
        <f t="shared" si="52"/>
        <v>0.16254158041167235</v>
      </c>
      <c r="W238" s="5">
        <f t="shared" si="53"/>
        <v>0.16254158041167235</v>
      </c>
      <c r="X238" s="5">
        <f t="shared" si="54"/>
        <v>0.16254158041167235</v>
      </c>
      <c r="Y238" s="4">
        <f t="shared" si="55"/>
        <v>9.312946711836863</v>
      </c>
    </row>
    <row r="239" spans="1:25" ht="12.75">
      <c r="A239" s="2" t="s">
        <v>428</v>
      </c>
      <c r="B239" t="s">
        <v>427</v>
      </c>
      <c r="C239" s="2">
        <v>15</v>
      </c>
      <c r="D239" s="2">
        <v>28</v>
      </c>
      <c r="E239" s="2" t="s">
        <v>1</v>
      </c>
      <c r="F239" s="2">
        <v>46</v>
      </c>
      <c r="G239" s="2">
        <v>14.5</v>
      </c>
      <c r="H239" s="2">
        <v>-1</v>
      </c>
      <c r="I239" s="9">
        <f t="shared" si="42"/>
        <v>47.90305195802068</v>
      </c>
      <c r="J239" s="9">
        <f t="shared" si="43"/>
        <v>4746.879642885455</v>
      </c>
      <c r="L239" s="5">
        <f t="shared" si="44"/>
        <v>0.8028514422222222</v>
      </c>
      <c r="M239" s="5">
        <f t="shared" si="45"/>
        <v>0.25307273722222223</v>
      </c>
      <c r="N239" s="5"/>
      <c r="O239" s="5">
        <f t="shared" si="46"/>
        <v>0.36215044803148555</v>
      </c>
      <c r="P239" s="5">
        <f t="shared" si="47"/>
        <v>1.2002224128661074</v>
      </c>
      <c r="Q239" s="4">
        <f t="shared" si="48"/>
        <v>4746.879642885455</v>
      </c>
      <c r="R239" s="5"/>
      <c r="S239" s="5">
        <f t="shared" si="49"/>
        <v>0.5649641680393446</v>
      </c>
      <c r="T239" s="5">
        <f t="shared" si="50"/>
        <v>0.5104296527232237</v>
      </c>
      <c r="U239" s="5">
        <f t="shared" si="51"/>
        <v>0.8360659641596294</v>
      </c>
      <c r="V239" s="5">
        <f t="shared" si="52"/>
        <v>0.8360659641596294</v>
      </c>
      <c r="W239" s="5">
        <f t="shared" si="53"/>
        <v>0.8360659641596294</v>
      </c>
      <c r="X239" s="5">
        <f t="shared" si="54"/>
        <v>0.8360659641596294</v>
      </c>
      <c r="Y239" s="4">
        <f t="shared" si="55"/>
        <v>47.90305195802068</v>
      </c>
    </row>
    <row r="240" spans="1:25" ht="12.75">
      <c r="A240" s="2" t="s">
        <v>430</v>
      </c>
      <c r="B240" t="s">
        <v>429</v>
      </c>
      <c r="C240" s="2">
        <v>39</v>
      </c>
      <c r="D240" s="2">
        <v>53</v>
      </c>
      <c r="E240" s="2" t="s">
        <v>9</v>
      </c>
      <c r="F240" s="2">
        <v>-4.6</v>
      </c>
      <c r="G240" s="2">
        <v>55.5</v>
      </c>
      <c r="H240" s="2">
        <v>-4</v>
      </c>
      <c r="I240" s="9">
        <f t="shared" si="42"/>
        <v>63.010382289268115</v>
      </c>
      <c r="J240" s="9">
        <f t="shared" si="43"/>
        <v>8935.132384701545</v>
      </c>
      <c r="L240" s="5">
        <f t="shared" si="44"/>
        <v>-0.08028514422222222</v>
      </c>
      <c r="M240" s="5">
        <f t="shared" si="45"/>
        <v>0.9686577183333334</v>
      </c>
      <c r="N240" s="5"/>
      <c r="O240" s="5">
        <f t="shared" si="46"/>
        <v>-0.6353045051043316</v>
      </c>
      <c r="P240" s="5">
        <f t="shared" si="47"/>
        <v>2.2591990858916673</v>
      </c>
      <c r="Q240" s="4">
        <f t="shared" si="48"/>
        <v>8935.132384701545</v>
      </c>
      <c r="R240" s="5"/>
      <c r="S240" s="5">
        <f t="shared" si="49"/>
        <v>0.5621135599626983</v>
      </c>
      <c r="T240" s="5">
        <f t="shared" si="50"/>
        <v>0.28628288761958315</v>
      </c>
      <c r="U240" s="5">
        <f t="shared" si="51"/>
        <v>1.099738615128532</v>
      </c>
      <c r="V240" s="5">
        <f t="shared" si="52"/>
        <v>1.099738615128532</v>
      </c>
      <c r="W240" s="5">
        <f t="shared" si="53"/>
        <v>1.099738615128532</v>
      </c>
      <c r="X240" s="5">
        <f t="shared" si="54"/>
        <v>1.099738615128532</v>
      </c>
      <c r="Y240" s="4">
        <f t="shared" si="55"/>
        <v>63.010382289268115</v>
      </c>
    </row>
    <row r="241" spans="1:25" ht="12.75">
      <c r="A241" s="2" t="s">
        <v>432</v>
      </c>
      <c r="B241" t="s">
        <v>431</v>
      </c>
      <c r="C241" s="2">
        <v>36</v>
      </c>
      <c r="D241" s="2">
        <v>47</v>
      </c>
      <c r="E241" s="2" t="s">
        <v>9</v>
      </c>
      <c r="F241" s="2">
        <v>0.3</v>
      </c>
      <c r="G241" s="2">
        <v>6.7</v>
      </c>
      <c r="H241" s="2">
        <v>0</v>
      </c>
      <c r="I241" s="9">
        <f t="shared" si="42"/>
        <v>91.1745020745547</v>
      </c>
      <c r="J241" s="9">
        <f t="shared" si="43"/>
        <v>6061.854990164894</v>
      </c>
      <c r="L241" s="5">
        <f t="shared" si="44"/>
        <v>0.005235987666666666</v>
      </c>
      <c r="M241" s="5">
        <f t="shared" si="45"/>
        <v>0.11693705788888889</v>
      </c>
      <c r="N241" s="5"/>
      <c r="O241" s="5">
        <f t="shared" si="46"/>
        <v>0.038080419372321615</v>
      </c>
      <c r="P241" s="5">
        <f t="shared" si="47"/>
        <v>1.5327066978925143</v>
      </c>
      <c r="Q241" s="4">
        <f t="shared" si="48"/>
        <v>6061.854990164894</v>
      </c>
      <c r="R241" s="5"/>
      <c r="S241" s="5">
        <f t="shared" si="49"/>
        <v>0.816079007636298</v>
      </c>
      <c r="T241" s="5">
        <f t="shared" si="50"/>
        <v>-0.016731110199940665</v>
      </c>
      <c r="U241" s="5">
        <f t="shared" si="51"/>
        <v>1.5502973720771909</v>
      </c>
      <c r="V241" s="5">
        <f t="shared" si="52"/>
        <v>1.5912952279228092</v>
      </c>
      <c r="W241" s="5">
        <f t="shared" si="53"/>
        <v>1.5912952279228092</v>
      </c>
      <c r="X241" s="5">
        <f t="shared" si="54"/>
        <v>1.5912952279228092</v>
      </c>
      <c r="Y241" s="4">
        <f t="shared" si="55"/>
        <v>91.1745020745547</v>
      </c>
    </row>
    <row r="242" spans="1:25" ht="12.75">
      <c r="A242" s="2" t="s">
        <v>434</v>
      </c>
      <c r="B242" t="s">
        <v>433</v>
      </c>
      <c r="C242" s="2">
        <v>14</v>
      </c>
      <c r="D242" s="2">
        <v>18</v>
      </c>
      <c r="E242" s="2" t="s">
        <v>1</v>
      </c>
      <c r="F242" s="2">
        <v>59.3</v>
      </c>
      <c r="G242" s="2">
        <v>18.1</v>
      </c>
      <c r="H242" s="2">
        <v>-1</v>
      </c>
      <c r="I242" s="9">
        <f t="shared" si="42"/>
        <v>33.98524072677096</v>
      </c>
      <c r="J242" s="9">
        <f t="shared" si="43"/>
        <v>4449.23945684068</v>
      </c>
      <c r="L242" s="5">
        <f t="shared" si="44"/>
        <v>1.0349802287777776</v>
      </c>
      <c r="M242" s="5">
        <f t="shared" si="45"/>
        <v>0.31590458922222225</v>
      </c>
      <c r="N242" s="5"/>
      <c r="O242" s="5">
        <f t="shared" si="46"/>
        <v>0.4312074384671292</v>
      </c>
      <c r="P242" s="5">
        <f t="shared" si="47"/>
        <v>1.1249657286575676</v>
      </c>
      <c r="Q242" s="4">
        <f t="shared" si="48"/>
        <v>4449.23945684068</v>
      </c>
      <c r="R242" s="5"/>
      <c r="S242" s="5">
        <f t="shared" si="49"/>
        <v>0.41196712764468574</v>
      </c>
      <c r="T242" s="5">
        <f t="shared" si="50"/>
        <v>0.6111059031340182</v>
      </c>
      <c r="U242" s="5">
        <f t="shared" si="51"/>
        <v>0.5931543376469015</v>
      </c>
      <c r="V242" s="5">
        <f t="shared" si="52"/>
        <v>0.5931543376469015</v>
      </c>
      <c r="W242" s="5">
        <f t="shared" si="53"/>
        <v>0.5931543376469015</v>
      </c>
      <c r="X242" s="5">
        <f t="shared" si="54"/>
        <v>0.5931543376469015</v>
      </c>
      <c r="Y242" s="4">
        <f t="shared" si="55"/>
        <v>33.98524072677096</v>
      </c>
    </row>
    <row r="243" spans="1:25" ht="12.75">
      <c r="A243" s="2" t="s">
        <v>436</v>
      </c>
      <c r="B243" t="s">
        <v>435</v>
      </c>
      <c r="C243" s="2">
        <v>15</v>
      </c>
      <c r="D243" s="2">
        <v>28</v>
      </c>
      <c r="E243" s="2" t="s">
        <v>1</v>
      </c>
      <c r="F243" s="2">
        <v>52.2</v>
      </c>
      <c r="G243" s="2">
        <v>21</v>
      </c>
      <c r="H243" s="2">
        <v>-1</v>
      </c>
      <c r="I243" s="9">
        <f t="shared" si="42"/>
        <v>39.87866596849137</v>
      </c>
      <c r="J243" s="9">
        <f t="shared" si="43"/>
        <v>4785.26813428675</v>
      </c>
      <c r="L243" s="5">
        <f t="shared" si="44"/>
        <v>0.9110618540000001</v>
      </c>
      <c r="M243" s="5">
        <f t="shared" si="45"/>
        <v>0.3665191366666667</v>
      </c>
      <c r="N243" s="5"/>
      <c r="O243" s="5">
        <f t="shared" si="46"/>
        <v>0.35308607998687647</v>
      </c>
      <c r="P243" s="5">
        <f t="shared" si="47"/>
        <v>1.209928731804488</v>
      </c>
      <c r="Q243" s="4">
        <f t="shared" si="48"/>
        <v>4785.26813428675</v>
      </c>
      <c r="R243" s="5"/>
      <c r="S243" s="5">
        <f t="shared" si="49"/>
        <v>0.48999722137407203</v>
      </c>
      <c r="T243" s="5">
        <f t="shared" si="50"/>
        <v>0.5864737368658879</v>
      </c>
      <c r="U243" s="5">
        <f t="shared" si="51"/>
        <v>0.6960140105804684</v>
      </c>
      <c r="V243" s="5">
        <f t="shared" si="52"/>
        <v>0.6960140105804684</v>
      </c>
      <c r="W243" s="5">
        <f t="shared" si="53"/>
        <v>0.6960140105804684</v>
      </c>
      <c r="X243" s="5">
        <f t="shared" si="54"/>
        <v>0.6960140105804684</v>
      </c>
      <c r="Y243" s="4">
        <f t="shared" si="55"/>
        <v>39.87866596849137</v>
      </c>
    </row>
    <row r="244" spans="1:25" ht="12.75">
      <c r="A244" s="2" t="s">
        <v>438</v>
      </c>
      <c r="B244" t="s">
        <v>437</v>
      </c>
      <c r="C244" s="2">
        <v>34</v>
      </c>
      <c r="D244" s="2">
        <v>48</v>
      </c>
      <c r="E244" s="2" t="s">
        <v>9</v>
      </c>
      <c r="F244" s="2">
        <v>15.6</v>
      </c>
      <c r="G244" s="2">
        <v>32.5</v>
      </c>
      <c r="H244" s="2">
        <v>-2</v>
      </c>
      <c r="I244" s="9">
        <f t="shared" si="42"/>
        <v>63.55859644575933</v>
      </c>
      <c r="J244" s="9">
        <f t="shared" si="43"/>
        <v>6834.29894691968</v>
      </c>
      <c r="L244" s="5">
        <f t="shared" si="44"/>
        <v>0.27227135866666663</v>
      </c>
      <c r="M244" s="5">
        <f t="shared" si="45"/>
        <v>0.5672319972222222</v>
      </c>
      <c r="N244" s="5"/>
      <c r="O244" s="5">
        <f t="shared" si="46"/>
        <v>-0.1565716978171802</v>
      </c>
      <c r="P244" s="5">
        <f t="shared" si="47"/>
        <v>1.7280149044044704</v>
      </c>
      <c r="Q244" s="4">
        <f t="shared" si="48"/>
        <v>6834.29894691968</v>
      </c>
      <c r="R244" s="5"/>
      <c r="S244" s="5">
        <f t="shared" si="49"/>
        <v>0.7223726345000944</v>
      </c>
      <c r="T244" s="5">
        <f t="shared" si="50"/>
        <v>0.35923977899613496</v>
      </c>
      <c r="U244" s="5">
        <f t="shared" si="51"/>
        <v>1.1093067570021322</v>
      </c>
      <c r="V244" s="5">
        <f t="shared" si="52"/>
        <v>1.1093067570021322</v>
      </c>
      <c r="W244" s="5">
        <f t="shared" si="53"/>
        <v>1.1093067570021322</v>
      </c>
      <c r="X244" s="5">
        <f t="shared" si="54"/>
        <v>1.1093067570021322</v>
      </c>
      <c r="Y244" s="4">
        <f t="shared" si="55"/>
        <v>63.55859644575933</v>
      </c>
    </row>
    <row r="245" spans="1:25" ht="12.75">
      <c r="A245" s="2" t="s">
        <v>440</v>
      </c>
      <c r="B245" t="s">
        <v>439</v>
      </c>
      <c r="C245" s="2">
        <v>34</v>
      </c>
      <c r="D245" s="2">
        <v>38</v>
      </c>
      <c r="E245" s="2" t="s">
        <v>9</v>
      </c>
      <c r="F245" s="2">
        <v>30</v>
      </c>
      <c r="G245" s="2">
        <v>31.4</v>
      </c>
      <c r="H245" s="2">
        <v>-2</v>
      </c>
      <c r="I245" s="9">
        <f t="shared" si="42"/>
        <v>53.29949634972855</v>
      </c>
      <c r="J245" s="9">
        <f t="shared" si="43"/>
        <v>6130.681529968752</v>
      </c>
      <c r="L245" s="5">
        <f t="shared" si="44"/>
        <v>0.5235987666666666</v>
      </c>
      <c r="M245" s="5">
        <f t="shared" si="45"/>
        <v>0.5480333757777778</v>
      </c>
      <c r="N245" s="5"/>
      <c r="O245" s="5">
        <f t="shared" si="46"/>
        <v>0.02068574129355555</v>
      </c>
      <c r="P245" s="5">
        <f t="shared" si="47"/>
        <v>1.550109109979457</v>
      </c>
      <c r="Q245" s="4">
        <f t="shared" si="48"/>
        <v>6130.681529968752</v>
      </c>
      <c r="R245" s="5"/>
      <c r="S245" s="5">
        <f t="shared" si="49"/>
        <v>0.6547803669063799</v>
      </c>
      <c r="T245" s="5">
        <f t="shared" si="50"/>
        <v>0.488067213791646</v>
      </c>
      <c r="U245" s="5">
        <f t="shared" si="51"/>
        <v>0.930251685089079</v>
      </c>
      <c r="V245" s="5">
        <f t="shared" si="52"/>
        <v>0.930251685089079</v>
      </c>
      <c r="W245" s="5">
        <f t="shared" si="53"/>
        <v>0.930251685089079</v>
      </c>
      <c r="X245" s="5">
        <f t="shared" si="54"/>
        <v>0.930251685089079</v>
      </c>
      <c r="Y245" s="4">
        <f t="shared" si="55"/>
        <v>53.29949634972855</v>
      </c>
    </row>
    <row r="246" spans="1:25" ht="12.75">
      <c r="A246" s="2" t="s">
        <v>442</v>
      </c>
      <c r="B246" t="s">
        <v>441</v>
      </c>
      <c r="C246" s="2">
        <v>20</v>
      </c>
      <c r="D246" s="2">
        <v>28</v>
      </c>
      <c r="E246" s="2" t="s">
        <v>1</v>
      </c>
      <c r="F246" s="2">
        <v>38</v>
      </c>
      <c r="G246" s="2">
        <v>23.7</v>
      </c>
      <c r="H246" s="2">
        <v>-2</v>
      </c>
      <c r="I246" s="9">
        <f t="shared" si="42"/>
        <v>51.02993671465336</v>
      </c>
      <c r="J246" s="9">
        <f t="shared" si="43"/>
        <v>5442.144735849427</v>
      </c>
      <c r="L246" s="5">
        <f t="shared" si="44"/>
        <v>0.6632251044444444</v>
      </c>
      <c r="M246" s="5">
        <f t="shared" si="45"/>
        <v>0.41364302566666666</v>
      </c>
      <c r="N246" s="5"/>
      <c r="O246" s="5">
        <f t="shared" si="46"/>
        <v>0.1935506592602217</v>
      </c>
      <c r="P246" s="5">
        <f t="shared" si="47"/>
        <v>1.3760163681035213</v>
      </c>
      <c r="Q246" s="4">
        <f t="shared" si="48"/>
        <v>5442.144735849427</v>
      </c>
      <c r="R246" s="5"/>
      <c r="S246" s="5">
        <f t="shared" si="49"/>
        <v>0.6230656310317525</v>
      </c>
      <c r="T246" s="5">
        <f t="shared" si="50"/>
        <v>0.5040098167286093</v>
      </c>
      <c r="U246" s="5">
        <f t="shared" si="51"/>
        <v>0.8906403975623517</v>
      </c>
      <c r="V246" s="5">
        <f t="shared" si="52"/>
        <v>0.8906403975623517</v>
      </c>
      <c r="W246" s="5">
        <f t="shared" si="53"/>
        <v>0.8906403975623517</v>
      </c>
      <c r="X246" s="5">
        <f t="shared" si="54"/>
        <v>0.8906403975623517</v>
      </c>
      <c r="Y246" s="4">
        <f t="shared" si="55"/>
        <v>51.02993671465336</v>
      </c>
    </row>
    <row r="247" spans="1:25" ht="12.75">
      <c r="A247" s="2" t="s">
        <v>444</v>
      </c>
      <c r="B247" t="s">
        <v>443</v>
      </c>
      <c r="C247" s="2">
        <v>20</v>
      </c>
      <c r="D247" s="2">
        <v>28</v>
      </c>
      <c r="E247" s="2" t="s">
        <v>1</v>
      </c>
      <c r="F247" s="2">
        <v>40.2</v>
      </c>
      <c r="G247" s="2">
        <v>24.3</v>
      </c>
      <c r="H247" s="2">
        <v>-2</v>
      </c>
      <c r="I247" s="9">
        <f t="shared" si="42"/>
        <v>48.93802182089365</v>
      </c>
      <c r="J247" s="9">
        <f t="shared" si="43"/>
        <v>5378.191276311142</v>
      </c>
      <c r="L247" s="5">
        <f t="shared" si="44"/>
        <v>0.7016223473333334</v>
      </c>
      <c r="M247" s="5">
        <f t="shared" si="45"/>
        <v>0.424115001</v>
      </c>
      <c r="N247" s="5"/>
      <c r="O247" s="5">
        <f t="shared" si="46"/>
        <v>0.20938916893663997</v>
      </c>
      <c r="P247" s="5">
        <f t="shared" si="47"/>
        <v>1.3598460875628677</v>
      </c>
      <c r="Q247" s="4">
        <f t="shared" si="48"/>
        <v>5378.191276311142</v>
      </c>
      <c r="R247" s="5"/>
      <c r="S247" s="5">
        <f t="shared" si="49"/>
        <v>0.6022461419810721</v>
      </c>
      <c r="T247" s="5">
        <f t="shared" si="50"/>
        <v>0.5246694248681494</v>
      </c>
      <c r="U247" s="5">
        <f t="shared" si="51"/>
        <v>0.8541295956175446</v>
      </c>
      <c r="V247" s="5">
        <f t="shared" si="52"/>
        <v>0.8541295956175446</v>
      </c>
      <c r="W247" s="5">
        <f t="shared" si="53"/>
        <v>0.8541295956175446</v>
      </c>
      <c r="X247" s="5">
        <f t="shared" si="54"/>
        <v>0.8541295956175446</v>
      </c>
      <c r="Y247" s="4">
        <f t="shared" si="55"/>
        <v>48.93802182089365</v>
      </c>
    </row>
    <row r="248" spans="1:25" ht="12.75">
      <c r="A248" s="2" t="s">
        <v>446</v>
      </c>
      <c r="B248" t="s">
        <v>445</v>
      </c>
      <c r="C248" s="2">
        <v>20</v>
      </c>
      <c r="D248" s="2">
        <v>28</v>
      </c>
      <c r="E248" s="2" t="s">
        <v>1</v>
      </c>
      <c r="F248" s="2">
        <v>36.4</v>
      </c>
      <c r="G248" s="2">
        <v>28.2</v>
      </c>
      <c r="H248" s="2">
        <v>-2</v>
      </c>
      <c r="I248" s="9">
        <f t="shared" si="42"/>
        <v>50.098911276733276</v>
      </c>
      <c r="J248" s="9">
        <f t="shared" si="43"/>
        <v>5705.529391333203</v>
      </c>
      <c r="L248" s="5">
        <f t="shared" si="44"/>
        <v>0.6352998368888888</v>
      </c>
      <c r="M248" s="5">
        <f t="shared" si="45"/>
        <v>0.4921828406666666</v>
      </c>
      <c r="N248" s="5"/>
      <c r="O248" s="5">
        <f t="shared" si="46"/>
        <v>0.12783384555653043</v>
      </c>
      <c r="P248" s="5">
        <f t="shared" si="47"/>
        <v>1.4426117297934775</v>
      </c>
      <c r="Q248" s="4">
        <f t="shared" si="48"/>
        <v>5705.529391333203</v>
      </c>
      <c r="R248" s="5"/>
      <c r="S248" s="5">
        <f t="shared" si="49"/>
        <v>0.6215022640405609</v>
      </c>
      <c r="T248" s="5">
        <f t="shared" si="50"/>
        <v>0.5196766349141008</v>
      </c>
      <c r="U248" s="5">
        <f t="shared" si="51"/>
        <v>0.8743909385280101</v>
      </c>
      <c r="V248" s="5">
        <f t="shared" si="52"/>
        <v>0.8743909385280101</v>
      </c>
      <c r="W248" s="5">
        <f t="shared" si="53"/>
        <v>0.8743909385280101</v>
      </c>
      <c r="X248" s="5">
        <f t="shared" si="54"/>
        <v>0.8743909385280101</v>
      </c>
      <c r="Y248" s="4">
        <f t="shared" si="55"/>
        <v>50.098911276733276</v>
      </c>
    </row>
    <row r="249" spans="1:25" ht="12.75">
      <c r="A249" s="2" t="s">
        <v>448</v>
      </c>
      <c r="B249" t="s">
        <v>447</v>
      </c>
      <c r="C249" s="2">
        <v>20</v>
      </c>
      <c r="D249" s="2">
        <v>28</v>
      </c>
      <c r="E249" s="2" t="s">
        <v>1</v>
      </c>
      <c r="F249" s="2">
        <v>35.4</v>
      </c>
      <c r="G249" s="2">
        <v>25.2</v>
      </c>
      <c r="H249" s="2">
        <v>-2</v>
      </c>
      <c r="I249" s="9">
        <f t="shared" si="42"/>
        <v>52.40866409248001</v>
      </c>
      <c r="J249" s="9">
        <f t="shared" si="43"/>
        <v>5616.244278018097</v>
      </c>
      <c r="L249" s="5">
        <f t="shared" si="44"/>
        <v>0.6178465446666667</v>
      </c>
      <c r="M249" s="5">
        <f t="shared" si="45"/>
        <v>0.439822964</v>
      </c>
      <c r="N249" s="5"/>
      <c r="O249" s="5">
        <f t="shared" si="46"/>
        <v>0.15018940389089241</v>
      </c>
      <c r="P249" s="5">
        <f t="shared" si="47"/>
        <v>1.420036479903438</v>
      </c>
      <c r="Q249" s="4">
        <f t="shared" si="48"/>
        <v>5616.244278018097</v>
      </c>
      <c r="R249" s="5"/>
      <c r="S249" s="5">
        <f t="shared" si="49"/>
        <v>0.6399099603642782</v>
      </c>
      <c r="T249" s="5">
        <f t="shared" si="50"/>
        <v>0.49264289151203505</v>
      </c>
      <c r="U249" s="5">
        <f t="shared" si="51"/>
        <v>0.9147037293823385</v>
      </c>
      <c r="V249" s="5">
        <f t="shared" si="52"/>
        <v>0.9147037293823385</v>
      </c>
      <c r="W249" s="5">
        <f t="shared" si="53"/>
        <v>0.9147037293823385</v>
      </c>
      <c r="X249" s="5">
        <f t="shared" si="54"/>
        <v>0.9147037293823385</v>
      </c>
      <c r="Y249" s="4">
        <f t="shared" si="55"/>
        <v>52.40866409248001</v>
      </c>
    </row>
    <row r="250" spans="1:25" ht="12.75">
      <c r="A250" s="2" t="s">
        <v>450</v>
      </c>
      <c r="B250" t="s">
        <v>449</v>
      </c>
      <c r="C250" s="2">
        <v>31</v>
      </c>
      <c r="D250" s="2">
        <v>65</v>
      </c>
      <c r="E250" s="2" t="s">
        <v>18</v>
      </c>
      <c r="F250" s="2">
        <v>-8.7</v>
      </c>
      <c r="G250" s="2">
        <v>179.2</v>
      </c>
      <c r="H250" s="2">
        <v>-12</v>
      </c>
      <c r="I250" s="9">
        <f t="shared" si="42"/>
        <v>268.5331867556351</v>
      </c>
      <c r="J250" s="9">
        <f t="shared" si="43"/>
        <v>7117.823715653542</v>
      </c>
      <c r="L250" s="5">
        <f t="shared" si="44"/>
        <v>-0.1518436423333333</v>
      </c>
      <c r="M250" s="5">
        <f t="shared" si="45"/>
        <v>3.127629966222222</v>
      </c>
      <c r="N250" s="5"/>
      <c r="O250" s="5">
        <f t="shared" si="46"/>
        <v>-0.2269124457802848</v>
      </c>
      <c r="P250" s="5">
        <f t="shared" si="47"/>
        <v>1.7997025829718185</v>
      </c>
      <c r="Q250" s="4">
        <f t="shared" si="48"/>
        <v>7117.823715653542</v>
      </c>
      <c r="R250" s="5"/>
      <c r="S250" s="5">
        <f t="shared" si="49"/>
        <v>-0.7952750740294515</v>
      </c>
      <c r="T250" s="5">
        <f t="shared" si="50"/>
        <v>-0.020364085009350608</v>
      </c>
      <c r="U250" s="5">
        <f t="shared" si="51"/>
        <v>1.545195579810674</v>
      </c>
      <c r="V250" s="5">
        <f t="shared" si="52"/>
        <v>1.596397020189326</v>
      </c>
      <c r="W250" s="5">
        <f t="shared" si="53"/>
        <v>-1.596397020189326</v>
      </c>
      <c r="X250" s="5">
        <f t="shared" si="54"/>
        <v>4.686788179810674</v>
      </c>
      <c r="Y250" s="4">
        <f t="shared" si="55"/>
        <v>268.5331867556351</v>
      </c>
    </row>
    <row r="251" spans="1:25" ht="12.75">
      <c r="A251" s="2" t="s">
        <v>452</v>
      </c>
      <c r="B251" t="s">
        <v>451</v>
      </c>
      <c r="C251" s="2">
        <v>31</v>
      </c>
      <c r="D251" s="2">
        <v>65</v>
      </c>
      <c r="E251" s="2" t="s">
        <v>18</v>
      </c>
      <c r="F251" s="2">
        <v>-1.4</v>
      </c>
      <c r="G251" s="2">
        <v>173.2</v>
      </c>
      <c r="H251" s="2">
        <v>-12</v>
      </c>
      <c r="I251" s="9">
        <f t="shared" si="42"/>
        <v>278.2062006718979</v>
      </c>
      <c r="J251" s="9">
        <f t="shared" si="43"/>
        <v>7165.480670663856</v>
      </c>
      <c r="L251" s="5">
        <f t="shared" si="44"/>
        <v>-0.02443460911111111</v>
      </c>
      <c r="M251" s="5">
        <f t="shared" si="45"/>
        <v>3.0229102128888887</v>
      </c>
      <c r="N251" s="5"/>
      <c r="O251" s="5">
        <f t="shared" si="46"/>
        <v>-0.23863117034152004</v>
      </c>
      <c r="P251" s="5">
        <f t="shared" si="47"/>
        <v>1.811752381963048</v>
      </c>
      <c r="Q251" s="4">
        <f t="shared" si="48"/>
        <v>7165.480670663856</v>
      </c>
      <c r="R251" s="5"/>
      <c r="S251" s="5">
        <f t="shared" si="49"/>
        <v>-0.7851224023394466</v>
      </c>
      <c r="T251" s="5">
        <f t="shared" si="50"/>
        <v>0.11322461938373582</v>
      </c>
      <c r="U251" s="5">
        <f t="shared" si="51"/>
        <v>1.4275710816391705</v>
      </c>
      <c r="V251" s="5">
        <f t="shared" si="52"/>
        <v>1.4275710816391705</v>
      </c>
      <c r="W251" s="5">
        <f t="shared" si="53"/>
        <v>-1.4275710816391705</v>
      </c>
      <c r="X251" s="5">
        <f t="shared" si="54"/>
        <v>4.85561411836083</v>
      </c>
      <c r="Y251" s="4">
        <f t="shared" si="55"/>
        <v>278.2062006718979</v>
      </c>
    </row>
    <row r="252" spans="1:25" ht="12.75">
      <c r="A252" s="2" t="s">
        <v>454</v>
      </c>
      <c r="B252" t="s">
        <v>453</v>
      </c>
      <c r="C252" s="2">
        <v>31</v>
      </c>
      <c r="D252" s="2">
        <v>62</v>
      </c>
      <c r="E252" s="2" t="s">
        <v>18</v>
      </c>
      <c r="F252" s="2">
        <v>-2.8</v>
      </c>
      <c r="G252" s="2">
        <v>-171.7</v>
      </c>
      <c r="H252" s="2">
        <v>11</v>
      </c>
      <c r="I252" s="9">
        <f t="shared" si="42"/>
        <v>268.20748196512886</v>
      </c>
      <c r="J252" s="9">
        <f t="shared" si="43"/>
        <v>6372.424075047231</v>
      </c>
      <c r="L252" s="5">
        <f t="shared" si="44"/>
        <v>-0.04886921822222222</v>
      </c>
      <c r="M252" s="5">
        <f t="shared" si="45"/>
        <v>-2.9967302745555555</v>
      </c>
      <c r="N252" s="5"/>
      <c r="O252" s="5">
        <f t="shared" si="46"/>
        <v>-0.04042503784889197</v>
      </c>
      <c r="P252" s="5">
        <f t="shared" si="47"/>
        <v>1.6112323830713606</v>
      </c>
      <c r="Q252" s="4">
        <f t="shared" si="48"/>
        <v>6372.424075047231</v>
      </c>
      <c r="R252" s="5"/>
      <c r="S252" s="5">
        <f t="shared" si="49"/>
        <v>-0.8157758714154989</v>
      </c>
      <c r="T252" s="5">
        <f t="shared" si="50"/>
        <v>-0.0255301782081139</v>
      </c>
      <c r="U252" s="5">
        <f t="shared" si="51"/>
        <v>1.53951095892379</v>
      </c>
      <c r="V252" s="5">
        <f t="shared" si="52"/>
        <v>1.60208164107621</v>
      </c>
      <c r="W252" s="5">
        <f t="shared" si="53"/>
        <v>-1.60208164107621</v>
      </c>
      <c r="X252" s="5">
        <f t="shared" si="54"/>
        <v>4.68110355892379</v>
      </c>
      <c r="Y252" s="4">
        <f t="shared" si="55"/>
        <v>268.20748196512886</v>
      </c>
    </row>
    <row r="253" spans="1:25" ht="12.75">
      <c r="A253" s="2" t="s">
        <v>456</v>
      </c>
      <c r="B253" t="s">
        <v>455</v>
      </c>
      <c r="C253" s="2">
        <v>31</v>
      </c>
      <c r="D253" s="2">
        <v>61</v>
      </c>
      <c r="E253" s="2" t="s">
        <v>18</v>
      </c>
      <c r="F253" s="2">
        <v>1.9</v>
      </c>
      <c r="G253" s="2">
        <v>-157.4</v>
      </c>
      <c r="H253" s="2">
        <v>10</v>
      </c>
      <c r="I253" s="9">
        <f t="shared" si="42"/>
        <v>263.72311845541276</v>
      </c>
      <c r="J253" s="9">
        <f t="shared" si="43"/>
        <v>5380.259166294339</v>
      </c>
      <c r="L253" s="5">
        <f t="shared" si="44"/>
        <v>0.03316125522222222</v>
      </c>
      <c r="M253" s="5">
        <f t="shared" si="45"/>
        <v>-2.7471481957777777</v>
      </c>
      <c r="N253" s="5"/>
      <c r="O253" s="5">
        <f t="shared" si="46"/>
        <v>0.20887787616764283</v>
      </c>
      <c r="P253" s="5">
        <f t="shared" si="47"/>
        <v>1.3603689421730312</v>
      </c>
      <c r="Q253" s="4">
        <f t="shared" si="48"/>
        <v>5380.259166294339</v>
      </c>
      <c r="R253" s="5"/>
      <c r="S253" s="5">
        <f t="shared" si="49"/>
        <v>-0.7940359966529714</v>
      </c>
      <c r="T253" s="5">
        <f t="shared" si="50"/>
        <v>-0.08733813150123063</v>
      </c>
      <c r="U253" s="5">
        <f t="shared" si="51"/>
        <v>1.4612440521580456</v>
      </c>
      <c r="V253" s="5">
        <f t="shared" si="52"/>
        <v>1.6803485478419544</v>
      </c>
      <c r="W253" s="5">
        <f t="shared" si="53"/>
        <v>-1.6803485478419544</v>
      </c>
      <c r="X253" s="5">
        <f t="shared" si="54"/>
        <v>4.602836652158046</v>
      </c>
      <c r="Y253" s="4">
        <f t="shared" si="55"/>
        <v>263.72311845541276</v>
      </c>
    </row>
    <row r="254" spans="1:25" ht="12.75">
      <c r="A254" s="2" t="s">
        <v>457</v>
      </c>
      <c r="B254" t="s">
        <v>703</v>
      </c>
      <c r="C254" s="2">
        <v>31</v>
      </c>
      <c r="D254" s="2">
        <v>65</v>
      </c>
      <c r="E254" s="2" t="s">
        <v>18</v>
      </c>
      <c r="F254" s="2">
        <v>-0.5</v>
      </c>
      <c r="G254" s="2">
        <v>169.4</v>
      </c>
      <c r="H254" s="2">
        <v>-11</v>
      </c>
      <c r="I254" s="9">
        <f t="shared" si="42"/>
        <v>281.2908216869531</v>
      </c>
      <c r="J254" s="9">
        <f t="shared" si="43"/>
        <v>7339.778133284091</v>
      </c>
      <c r="L254" s="5">
        <f t="shared" si="44"/>
        <v>-0.008726646111111111</v>
      </c>
      <c r="M254" s="5">
        <f t="shared" si="45"/>
        <v>2.9565877024444447</v>
      </c>
      <c r="N254" s="5"/>
      <c r="O254" s="5">
        <f t="shared" si="46"/>
        <v>-0.2811826039937888</v>
      </c>
      <c r="P254" s="5">
        <f t="shared" si="47"/>
        <v>1.8558225368607058</v>
      </c>
      <c r="Q254" s="4">
        <f t="shared" si="48"/>
        <v>7339.778133284091</v>
      </c>
      <c r="R254" s="5"/>
      <c r="S254" s="5">
        <f t="shared" si="49"/>
        <v>-0.7687155353807819</v>
      </c>
      <c r="T254" s="5">
        <f t="shared" si="50"/>
        <v>0.15347648538816344</v>
      </c>
      <c r="U254" s="5">
        <f t="shared" si="51"/>
        <v>1.3737342896686033</v>
      </c>
      <c r="V254" s="5">
        <f t="shared" si="52"/>
        <v>1.3737342896686033</v>
      </c>
      <c r="W254" s="5">
        <f t="shared" si="53"/>
        <v>-1.3737342896686033</v>
      </c>
      <c r="X254" s="5">
        <f t="shared" si="54"/>
        <v>4.909450910331397</v>
      </c>
      <c r="Y254" s="4">
        <f t="shared" si="55"/>
        <v>281.2908216869531</v>
      </c>
    </row>
    <row r="255" spans="1:25" ht="12.75">
      <c r="A255" s="2" t="s">
        <v>459</v>
      </c>
      <c r="B255" t="s">
        <v>458</v>
      </c>
      <c r="C255" s="2">
        <v>37</v>
      </c>
      <c r="D255" s="2">
        <v>48</v>
      </c>
      <c r="E255" s="2" t="s">
        <v>9</v>
      </c>
      <c r="F255" s="2">
        <v>2.1</v>
      </c>
      <c r="G255" s="2">
        <v>45.4</v>
      </c>
      <c r="H255" s="2">
        <v>-3</v>
      </c>
      <c r="I255" s="9">
        <f t="shared" si="42"/>
        <v>65.29979934025253</v>
      </c>
      <c r="J255" s="9">
        <f t="shared" si="43"/>
        <v>8109.340569074728</v>
      </c>
      <c r="L255" s="5">
        <f t="shared" si="44"/>
        <v>0.03665191366666667</v>
      </c>
      <c r="M255" s="5">
        <f t="shared" si="45"/>
        <v>0.7923794668888888</v>
      </c>
      <c r="N255" s="5"/>
      <c r="O255" s="5">
        <f t="shared" si="46"/>
        <v>-0.4614295216258949</v>
      </c>
      <c r="P255" s="5">
        <f t="shared" si="47"/>
        <v>2.0504021666434205</v>
      </c>
      <c r="Q255" s="4">
        <f t="shared" si="48"/>
        <v>8109.340569074728</v>
      </c>
      <c r="R255" s="5"/>
      <c r="S255" s="5">
        <f t="shared" si="49"/>
        <v>0.6583804474244943</v>
      </c>
      <c r="T255" s="5">
        <f t="shared" si="50"/>
        <v>0.3028239809798579</v>
      </c>
      <c r="U255" s="5">
        <f t="shared" si="51"/>
        <v>1.1396964799379012</v>
      </c>
      <c r="V255" s="5">
        <f t="shared" si="52"/>
        <v>1.1396964799379012</v>
      </c>
      <c r="W255" s="5">
        <f t="shared" si="53"/>
        <v>1.1396964799379012</v>
      </c>
      <c r="X255" s="5">
        <f t="shared" si="54"/>
        <v>1.1396964799379012</v>
      </c>
      <c r="Y255" s="4">
        <f t="shared" si="55"/>
        <v>65.29979934025253</v>
      </c>
    </row>
    <row r="256" spans="1:25" ht="12.75">
      <c r="A256" s="2" t="s">
        <v>461</v>
      </c>
      <c r="B256" t="s">
        <v>460</v>
      </c>
      <c r="C256" s="2">
        <v>15</v>
      </c>
      <c r="D256" s="2">
        <v>28</v>
      </c>
      <c r="E256" s="2" t="s">
        <v>1</v>
      </c>
      <c r="F256" s="2">
        <v>43.9</v>
      </c>
      <c r="G256" s="2">
        <v>12.3</v>
      </c>
      <c r="H256" s="2">
        <v>-1</v>
      </c>
      <c r="I256" s="9">
        <f t="shared" si="42"/>
        <v>50.68619485615096</v>
      </c>
      <c r="J256" s="9">
        <f t="shared" si="43"/>
        <v>4723.067188482494</v>
      </c>
      <c r="L256" s="5">
        <f t="shared" si="44"/>
        <v>0.7661995285555555</v>
      </c>
      <c r="M256" s="5">
        <f t="shared" si="45"/>
        <v>0.21467549433333336</v>
      </c>
      <c r="N256" s="5"/>
      <c r="O256" s="5">
        <f t="shared" si="46"/>
        <v>0.3677560009552152</v>
      </c>
      <c r="P256" s="5">
        <f t="shared" si="47"/>
        <v>1.1942015647237658</v>
      </c>
      <c r="Q256" s="4">
        <f t="shared" si="48"/>
        <v>4723.067188482494</v>
      </c>
      <c r="R256" s="5"/>
      <c r="S256" s="5">
        <f t="shared" si="49"/>
        <v>0.5876934738504778</v>
      </c>
      <c r="T256" s="5">
        <f t="shared" si="50"/>
        <v>0.4812580610222714</v>
      </c>
      <c r="U256" s="5">
        <f t="shared" si="51"/>
        <v>0.8846409704568997</v>
      </c>
      <c r="V256" s="5">
        <f t="shared" si="52"/>
        <v>0.8846409704568997</v>
      </c>
      <c r="W256" s="5">
        <f t="shared" si="53"/>
        <v>0.8846409704568997</v>
      </c>
      <c r="X256" s="5">
        <f t="shared" si="54"/>
        <v>0.8846409704568997</v>
      </c>
      <c r="Y256" s="4">
        <f t="shared" si="55"/>
        <v>50.68619485615096</v>
      </c>
    </row>
    <row r="257" spans="1:25" ht="12.75">
      <c r="A257" s="2" t="s">
        <v>463</v>
      </c>
      <c r="B257" t="s">
        <v>462</v>
      </c>
      <c r="C257" s="2">
        <v>27</v>
      </c>
      <c r="D257" s="2">
        <v>64</v>
      </c>
      <c r="E257" s="2" t="s">
        <v>18</v>
      </c>
      <c r="F257" s="2">
        <v>9.5</v>
      </c>
      <c r="G257" s="2">
        <v>138.2</v>
      </c>
      <c r="H257" s="2">
        <v>-10</v>
      </c>
      <c r="I257" s="9">
        <f t="shared" si="42"/>
        <v>312.8726031692522</v>
      </c>
      <c r="J257" s="9">
        <f t="shared" si="43"/>
        <v>8424.2687162574</v>
      </c>
      <c r="L257" s="5">
        <f t="shared" si="44"/>
        <v>0.1658062761111111</v>
      </c>
      <c r="M257" s="5">
        <f t="shared" si="45"/>
        <v>2.4120449851111108</v>
      </c>
      <c r="N257" s="5"/>
      <c r="O257" s="5">
        <f t="shared" si="46"/>
        <v>-0.5305367819201419</v>
      </c>
      <c r="P257" s="5">
        <f t="shared" si="47"/>
        <v>2.130030016752819</v>
      </c>
      <c r="Q257" s="4">
        <f t="shared" si="48"/>
        <v>8424.2687162574</v>
      </c>
      <c r="R257" s="5"/>
      <c r="S257" s="5">
        <f t="shared" si="49"/>
        <v>-0.5074429075581125</v>
      </c>
      <c r="T257" s="5">
        <f t="shared" si="50"/>
        <v>0.47109309599142907</v>
      </c>
      <c r="U257" s="5">
        <f t="shared" si="51"/>
        <v>0.8225282285596704</v>
      </c>
      <c r="V257" s="5">
        <f t="shared" si="52"/>
        <v>0.8225282285596704</v>
      </c>
      <c r="W257" s="5">
        <f t="shared" si="53"/>
        <v>-0.8225282285596704</v>
      </c>
      <c r="X257" s="5">
        <f t="shared" si="54"/>
        <v>5.460656971440329</v>
      </c>
      <c r="Y257" s="4">
        <f t="shared" si="55"/>
        <v>312.8726031692522</v>
      </c>
    </row>
    <row r="258" spans="1:25" ht="12.75">
      <c r="A258" s="2" t="s">
        <v>466</v>
      </c>
      <c r="B258" t="s">
        <v>465</v>
      </c>
      <c r="C258" s="2">
        <v>20</v>
      </c>
      <c r="D258" s="2">
        <v>39</v>
      </c>
      <c r="E258" s="2" t="s">
        <v>4</v>
      </c>
      <c r="F258" s="2">
        <v>40</v>
      </c>
      <c r="G258" s="2">
        <v>33</v>
      </c>
      <c r="H258" s="2">
        <v>-3</v>
      </c>
      <c r="I258" s="9">
        <f t="shared" si="42"/>
        <v>44.8783469945164</v>
      </c>
      <c r="J258" s="9">
        <f t="shared" si="43"/>
        <v>5745.1766026747755</v>
      </c>
      <c r="L258" s="5">
        <f t="shared" si="44"/>
        <v>0.6981316888888889</v>
      </c>
      <c r="M258" s="5">
        <f t="shared" si="45"/>
        <v>0.5759586433333334</v>
      </c>
      <c r="N258" s="5"/>
      <c r="O258" s="5">
        <f t="shared" si="46"/>
        <v>0.11788525530621091</v>
      </c>
      <c r="P258" s="5">
        <f t="shared" si="47"/>
        <v>1.452636309146593</v>
      </c>
      <c r="Q258" s="4">
        <f t="shared" si="48"/>
        <v>5745.1766026747755</v>
      </c>
      <c r="R258" s="5"/>
      <c r="S258" s="5">
        <f t="shared" si="49"/>
        <v>0.5723486383801509</v>
      </c>
      <c r="T258" s="5">
        <f t="shared" si="50"/>
        <v>0.5747843022107038</v>
      </c>
      <c r="U258" s="5">
        <f t="shared" si="51"/>
        <v>0.7832749045455831</v>
      </c>
      <c r="V258" s="5">
        <f t="shared" si="52"/>
        <v>0.7832749045455831</v>
      </c>
      <c r="W258" s="5">
        <f t="shared" si="53"/>
        <v>0.7832749045455831</v>
      </c>
      <c r="X258" s="5">
        <f t="shared" si="54"/>
        <v>0.7832749045455831</v>
      </c>
      <c r="Y258" s="4">
        <f t="shared" si="55"/>
        <v>44.8783469945164</v>
      </c>
    </row>
    <row r="259" spans="1:25" ht="12.75">
      <c r="A259" s="2" t="s">
        <v>469</v>
      </c>
      <c r="B259" t="s">
        <v>468</v>
      </c>
      <c r="C259" s="2">
        <v>40</v>
      </c>
      <c r="D259" s="2">
        <v>17</v>
      </c>
      <c r="E259" s="2" t="s">
        <v>1</v>
      </c>
      <c r="F259" s="2">
        <v>64.1</v>
      </c>
      <c r="G259" s="2">
        <v>-22</v>
      </c>
      <c r="H259" s="2">
        <v>0</v>
      </c>
      <c r="I259" s="9">
        <f t="shared" si="42"/>
        <v>31.733326895909773</v>
      </c>
      <c r="J259" s="9">
        <f t="shared" si="43"/>
        <v>3126.165559099635</v>
      </c>
      <c r="L259" s="5">
        <f t="shared" si="44"/>
        <v>1.1187560314444442</v>
      </c>
      <c r="M259" s="5">
        <f t="shared" si="45"/>
        <v>-0.3839724288888889</v>
      </c>
      <c r="N259" s="5"/>
      <c r="O259" s="5">
        <f t="shared" si="46"/>
        <v>0.7035371197310916</v>
      </c>
      <c r="P259" s="5">
        <f t="shared" si="47"/>
        <v>0.7904337696838521</v>
      </c>
      <c r="Q259" s="4">
        <f t="shared" si="48"/>
        <v>3126.165559099635</v>
      </c>
      <c r="R259" s="5"/>
      <c r="S259" s="5">
        <f t="shared" si="49"/>
        <v>0.30532163151660224</v>
      </c>
      <c r="T259" s="5">
        <f t="shared" si="50"/>
        <v>0.49371528818750826</v>
      </c>
      <c r="U259" s="5">
        <f t="shared" si="51"/>
        <v>0.5538510274976173</v>
      </c>
      <c r="V259" s="5">
        <f t="shared" si="52"/>
        <v>0.5538510274976173</v>
      </c>
      <c r="W259" s="5">
        <f t="shared" si="53"/>
        <v>0.5538510274976173</v>
      </c>
      <c r="X259" s="5">
        <f t="shared" si="54"/>
        <v>0.5538510274976173</v>
      </c>
      <c r="Y259" s="4">
        <f t="shared" si="55"/>
        <v>31.733326895909773</v>
      </c>
    </row>
    <row r="260" spans="1:25" ht="12.75">
      <c r="A260" s="2" t="s">
        <v>471</v>
      </c>
      <c r="B260" t="s">
        <v>470</v>
      </c>
      <c r="C260" s="2">
        <v>7</v>
      </c>
      <c r="D260" s="2">
        <v>11</v>
      </c>
      <c r="E260" s="2" t="s">
        <v>44</v>
      </c>
      <c r="F260" s="2">
        <v>14.6</v>
      </c>
      <c r="G260" s="2">
        <v>-90.5</v>
      </c>
      <c r="H260" s="2">
        <v>6</v>
      </c>
      <c r="I260" s="9">
        <f t="shared" si="42"/>
        <v>205.24256989413306</v>
      </c>
      <c r="J260" s="9">
        <f t="shared" si="43"/>
        <v>1544.9656270066307</v>
      </c>
      <c r="L260" s="5">
        <f t="shared" si="44"/>
        <v>0.25481806644444444</v>
      </c>
      <c r="M260" s="5">
        <f t="shared" si="45"/>
        <v>-1.579522946111111</v>
      </c>
      <c r="N260" s="5"/>
      <c r="O260" s="5">
        <f t="shared" si="46"/>
        <v>0.9246670491994702</v>
      </c>
      <c r="P260" s="5">
        <f t="shared" si="47"/>
        <v>0.3906360624542682</v>
      </c>
      <c r="Q260" s="4">
        <f t="shared" si="48"/>
        <v>1544.9656270066307</v>
      </c>
      <c r="R260" s="5"/>
      <c r="S260" s="5">
        <f t="shared" si="49"/>
        <v>-0.1326412047145288</v>
      </c>
      <c r="T260" s="5">
        <f t="shared" si="50"/>
        <v>-0.2813341582234456</v>
      </c>
      <c r="U260" s="5">
        <f t="shared" si="51"/>
        <v>0.4405659488021737</v>
      </c>
      <c r="V260" s="5">
        <f t="shared" si="52"/>
        <v>2.7010266511978265</v>
      </c>
      <c r="W260" s="5">
        <f t="shared" si="53"/>
        <v>-2.7010266511978265</v>
      </c>
      <c r="X260" s="5">
        <f t="shared" si="54"/>
        <v>3.5821585488021737</v>
      </c>
      <c r="Y260" s="4">
        <f t="shared" si="55"/>
        <v>205.24256989413306</v>
      </c>
    </row>
    <row r="261" spans="1:25" ht="12.75">
      <c r="A261" s="2" t="s">
        <v>473</v>
      </c>
      <c r="B261" t="s">
        <v>472</v>
      </c>
      <c r="C261" s="2">
        <v>7</v>
      </c>
      <c r="D261" s="2">
        <v>11</v>
      </c>
      <c r="E261" s="2" t="s">
        <v>44</v>
      </c>
      <c r="F261" s="2">
        <v>9.9</v>
      </c>
      <c r="G261" s="2">
        <v>-84</v>
      </c>
      <c r="H261" s="2">
        <v>6</v>
      </c>
      <c r="I261" s="9">
        <f t="shared" si="42"/>
        <v>187.24822129241676</v>
      </c>
      <c r="J261" s="9">
        <f t="shared" si="43"/>
        <v>1759.750090521864</v>
      </c>
      <c r="L261" s="5">
        <f t="shared" si="44"/>
        <v>0.17278759300000002</v>
      </c>
      <c r="M261" s="5">
        <f t="shared" si="45"/>
        <v>-1.4660765466666668</v>
      </c>
      <c r="N261" s="5"/>
      <c r="O261" s="5">
        <f t="shared" si="46"/>
        <v>0.9026351428386077</v>
      </c>
      <c r="P261" s="5">
        <f t="shared" si="47"/>
        <v>0.4449431328753133</v>
      </c>
      <c r="Q261" s="4">
        <f t="shared" si="48"/>
        <v>1759.750090521864</v>
      </c>
      <c r="R261" s="5"/>
      <c r="S261" s="5">
        <f t="shared" si="49"/>
        <v>-0.04435751997308142</v>
      </c>
      <c r="T261" s="5">
        <f t="shared" si="50"/>
        <v>-0.3487650875163383</v>
      </c>
      <c r="U261" s="5">
        <f t="shared" si="51"/>
        <v>0.12650532430788247</v>
      </c>
      <c r="V261" s="5">
        <f t="shared" si="52"/>
        <v>3.0150872756921174</v>
      </c>
      <c r="W261" s="5">
        <f t="shared" si="53"/>
        <v>-3.0150872756921174</v>
      </c>
      <c r="X261" s="5">
        <f t="shared" si="54"/>
        <v>3.2680979243078827</v>
      </c>
      <c r="Y261" s="4">
        <f t="shared" si="55"/>
        <v>187.24822129241676</v>
      </c>
    </row>
    <row r="262" spans="1:25" ht="12.75">
      <c r="A262" s="2" t="s">
        <v>474</v>
      </c>
      <c r="B262" t="s">
        <v>704</v>
      </c>
      <c r="C262" s="2">
        <v>7</v>
      </c>
      <c r="D262" s="2">
        <v>11</v>
      </c>
      <c r="E262" s="2" t="s">
        <v>44</v>
      </c>
      <c r="F262" s="2">
        <v>5.6</v>
      </c>
      <c r="G262" s="2">
        <v>-87</v>
      </c>
      <c r="H262" s="2">
        <v>6</v>
      </c>
      <c r="I262" s="9">
        <f t="shared" si="42"/>
        <v>192.26880092513605</v>
      </c>
      <c r="J262" s="9">
        <f t="shared" si="43"/>
        <v>2082.5342050512836</v>
      </c>
      <c r="L262" s="5">
        <f t="shared" si="44"/>
        <v>0.09773843644444444</v>
      </c>
      <c r="M262" s="5">
        <f t="shared" si="45"/>
        <v>-1.5184364233333334</v>
      </c>
      <c r="N262" s="5"/>
      <c r="O262" s="5">
        <f t="shared" si="46"/>
        <v>0.8645423430250626</v>
      </c>
      <c r="P262" s="5">
        <f t="shared" si="47"/>
        <v>0.5265573211254826</v>
      </c>
      <c r="Q262" s="4">
        <f t="shared" si="48"/>
        <v>2082.5342050512836</v>
      </c>
      <c r="R262" s="5"/>
      <c r="S262" s="5">
        <f t="shared" si="49"/>
        <v>-0.08723323755122289</v>
      </c>
      <c r="T262" s="5">
        <f t="shared" si="50"/>
        <v>-0.4011370710679131</v>
      </c>
      <c r="U262" s="5">
        <f t="shared" si="51"/>
        <v>0.21413096776266974</v>
      </c>
      <c r="V262" s="5">
        <f t="shared" si="52"/>
        <v>2.92746163223733</v>
      </c>
      <c r="W262" s="5">
        <f t="shared" si="53"/>
        <v>-2.92746163223733</v>
      </c>
      <c r="X262" s="5">
        <f t="shared" si="54"/>
        <v>3.35572356776267</v>
      </c>
      <c r="Y262" s="4">
        <f t="shared" si="55"/>
        <v>192.26880092513605</v>
      </c>
    </row>
    <row r="263" spans="1:25" ht="12.75">
      <c r="A263" s="2" t="s">
        <v>476</v>
      </c>
      <c r="B263" t="s">
        <v>475</v>
      </c>
      <c r="C263" s="2">
        <v>36</v>
      </c>
      <c r="D263" s="2">
        <v>47</v>
      </c>
      <c r="E263" s="2" t="s">
        <v>9</v>
      </c>
      <c r="F263" s="2">
        <v>3.9</v>
      </c>
      <c r="G263" s="2">
        <v>11.5</v>
      </c>
      <c r="H263" s="2">
        <v>-1</v>
      </c>
      <c r="I263" s="9">
        <f t="shared" si="42"/>
        <v>85.46560962236246</v>
      </c>
      <c r="J263" s="9">
        <f t="shared" si="43"/>
        <v>6188.922032241456</v>
      </c>
      <c r="L263" s="5">
        <f t="shared" si="44"/>
        <v>0.06806783966666666</v>
      </c>
      <c r="M263" s="5">
        <f t="shared" si="45"/>
        <v>0.20071286055555554</v>
      </c>
      <c r="N263" s="5"/>
      <c r="O263" s="5">
        <f t="shared" si="46"/>
        <v>0.005961390791673127</v>
      </c>
      <c r="P263" s="5">
        <f t="shared" si="47"/>
        <v>1.5648349006931621</v>
      </c>
      <c r="Q263" s="4">
        <f t="shared" si="48"/>
        <v>6188.922032241456</v>
      </c>
      <c r="R263" s="5"/>
      <c r="S263" s="5">
        <f t="shared" si="49"/>
        <v>0.8142718335715978</v>
      </c>
      <c r="T263" s="5">
        <f t="shared" si="50"/>
        <v>0.06457640111019926</v>
      </c>
      <c r="U263" s="5">
        <f t="shared" si="51"/>
        <v>1.4916562596894596</v>
      </c>
      <c r="V263" s="5">
        <f t="shared" si="52"/>
        <v>1.4916562596894596</v>
      </c>
      <c r="W263" s="5">
        <f t="shared" si="53"/>
        <v>1.4916562596894596</v>
      </c>
      <c r="X263" s="5">
        <f t="shared" si="54"/>
        <v>1.4916562596894596</v>
      </c>
      <c r="Y263" s="4">
        <f t="shared" si="55"/>
        <v>85.46560962236246</v>
      </c>
    </row>
    <row r="264" spans="1:25" ht="12.75">
      <c r="A264" s="2" t="s">
        <v>478</v>
      </c>
      <c r="B264" t="s">
        <v>477</v>
      </c>
      <c r="C264" s="2">
        <v>15</v>
      </c>
      <c r="D264" s="2">
        <v>28</v>
      </c>
      <c r="E264" s="2" t="s">
        <v>1</v>
      </c>
      <c r="F264" s="2">
        <v>42</v>
      </c>
      <c r="G264" s="2">
        <v>9</v>
      </c>
      <c r="H264" s="2">
        <v>-1</v>
      </c>
      <c r="I264" s="9">
        <f t="shared" si="42"/>
        <v>53.72577616659101</v>
      </c>
      <c r="J264" s="9">
        <f t="shared" si="43"/>
        <v>4637.918391079063</v>
      </c>
      <c r="L264" s="5">
        <f t="shared" si="44"/>
        <v>0.7330382733333334</v>
      </c>
      <c r="M264" s="5">
        <f t="shared" si="45"/>
        <v>0.15707963</v>
      </c>
      <c r="N264" s="5"/>
      <c r="O264" s="5">
        <f t="shared" si="46"/>
        <v>0.38768990179379276</v>
      </c>
      <c r="P264" s="5">
        <f t="shared" si="47"/>
        <v>1.1726721595648706</v>
      </c>
      <c r="Q264" s="4">
        <f t="shared" si="48"/>
        <v>4637.918391079063</v>
      </c>
      <c r="R264" s="5"/>
      <c r="S264" s="5">
        <f t="shared" si="49"/>
        <v>0.6070302686186017</v>
      </c>
      <c r="T264" s="5">
        <f t="shared" si="50"/>
        <v>0.44548776750554975</v>
      </c>
      <c r="U264" s="5">
        <f t="shared" si="51"/>
        <v>0.937691671301215</v>
      </c>
      <c r="V264" s="5">
        <f t="shared" si="52"/>
        <v>0.937691671301215</v>
      </c>
      <c r="W264" s="5">
        <f t="shared" si="53"/>
        <v>0.937691671301215</v>
      </c>
      <c r="X264" s="5">
        <f t="shared" si="54"/>
        <v>0.937691671301215</v>
      </c>
      <c r="Y264" s="4">
        <f t="shared" si="55"/>
        <v>53.72577616659101</v>
      </c>
    </row>
    <row r="265" spans="1:25" ht="12.75">
      <c r="A265" s="2" t="s">
        <v>480</v>
      </c>
      <c r="B265" t="s">
        <v>479</v>
      </c>
      <c r="C265" s="2">
        <v>36</v>
      </c>
      <c r="D265" s="2">
        <v>47</v>
      </c>
      <c r="E265" s="2" t="s">
        <v>9</v>
      </c>
      <c r="F265" s="2">
        <v>4.4</v>
      </c>
      <c r="G265" s="2">
        <v>18.6</v>
      </c>
      <c r="H265" s="2">
        <v>-1</v>
      </c>
      <c r="I265" s="9">
        <f t="shared" si="42"/>
        <v>80.93051655212629</v>
      </c>
      <c r="J265" s="9">
        <f t="shared" si="43"/>
        <v>6566.244256709458</v>
      </c>
      <c r="L265" s="5">
        <f t="shared" si="44"/>
        <v>0.07679448577777778</v>
      </c>
      <c r="M265" s="5">
        <f t="shared" si="45"/>
        <v>0.3246312353333334</v>
      </c>
      <c r="N265" s="5"/>
      <c r="O265" s="5">
        <f t="shared" si="46"/>
        <v>-0.08932321523849537</v>
      </c>
      <c r="P265" s="5">
        <f t="shared" si="47"/>
        <v>1.6602387501161713</v>
      </c>
      <c r="Q265" s="4">
        <f t="shared" si="48"/>
        <v>6566.244256709458</v>
      </c>
      <c r="R265" s="5"/>
      <c r="S265" s="5">
        <f t="shared" si="49"/>
        <v>0.8034063695861279</v>
      </c>
      <c r="T265" s="5">
        <f t="shared" si="50"/>
        <v>0.1282460243230351</v>
      </c>
      <c r="U265" s="5">
        <f t="shared" si="51"/>
        <v>1.4125039550796528</v>
      </c>
      <c r="V265" s="5">
        <f t="shared" si="52"/>
        <v>1.4125039550796528</v>
      </c>
      <c r="W265" s="5">
        <f t="shared" si="53"/>
        <v>1.4125039550796528</v>
      </c>
      <c r="X265" s="5">
        <f t="shared" si="54"/>
        <v>1.4125039550796528</v>
      </c>
      <c r="Y265" s="4">
        <f t="shared" si="55"/>
        <v>80.93051655212629</v>
      </c>
    </row>
    <row r="266" spans="1:25" ht="12.75">
      <c r="A266" s="2" t="s">
        <v>482</v>
      </c>
      <c r="B266" t="s">
        <v>481</v>
      </c>
      <c r="C266" s="2">
        <v>36</v>
      </c>
      <c r="D266" s="2">
        <v>52</v>
      </c>
      <c r="E266" s="2" t="s">
        <v>9</v>
      </c>
      <c r="F266" s="2">
        <v>-4.3</v>
      </c>
      <c r="G266" s="2">
        <v>15.3</v>
      </c>
      <c r="H266" s="2">
        <v>-1</v>
      </c>
      <c r="I266" s="9">
        <f t="shared" si="42"/>
        <v>89.98379797090553</v>
      </c>
      <c r="J266" s="9">
        <f t="shared" si="43"/>
        <v>6729.6020707436455</v>
      </c>
      <c r="L266" s="5">
        <f t="shared" si="44"/>
        <v>-0.07504915655555555</v>
      </c>
      <c r="M266" s="5">
        <f t="shared" si="45"/>
        <v>0.267035371</v>
      </c>
      <c r="N266" s="5"/>
      <c r="O266" s="5">
        <f t="shared" si="46"/>
        <v>-0.13037435520790808</v>
      </c>
      <c r="P266" s="5">
        <f t="shared" si="47"/>
        <v>1.7015428750299988</v>
      </c>
      <c r="Q266" s="4">
        <f t="shared" si="48"/>
        <v>6729.6020707436455</v>
      </c>
      <c r="R266" s="5"/>
      <c r="S266" s="5">
        <f t="shared" si="49"/>
        <v>0.8098710546769609</v>
      </c>
      <c r="T266" s="5">
        <f t="shared" si="50"/>
        <v>0.0002290360297069055</v>
      </c>
      <c r="U266" s="5">
        <f t="shared" si="51"/>
        <v>1.5705135212516212</v>
      </c>
      <c r="V266" s="5">
        <f t="shared" si="52"/>
        <v>1.5705135212516212</v>
      </c>
      <c r="W266" s="5">
        <f t="shared" si="53"/>
        <v>1.5705135212516212</v>
      </c>
      <c r="X266" s="5">
        <f t="shared" si="54"/>
        <v>1.5705135212516212</v>
      </c>
      <c r="Y266" s="4">
        <f t="shared" si="55"/>
        <v>89.98379797090553</v>
      </c>
    </row>
    <row r="267" spans="1:25" ht="12.75">
      <c r="A267" s="2" t="s">
        <v>484</v>
      </c>
      <c r="B267" t="s">
        <v>483</v>
      </c>
      <c r="C267" s="2">
        <v>36</v>
      </c>
      <c r="D267" s="2">
        <v>52</v>
      </c>
      <c r="E267" s="2" t="s">
        <v>9</v>
      </c>
      <c r="F267" s="2">
        <v>0.4</v>
      </c>
      <c r="G267" s="2">
        <v>9.5</v>
      </c>
      <c r="H267" s="2">
        <v>-1</v>
      </c>
      <c r="I267" s="9">
        <f t="shared" si="42"/>
        <v>89.47713395452253</v>
      </c>
      <c r="J267" s="9">
        <f t="shared" si="43"/>
        <v>6215.742038524143</v>
      </c>
      <c r="L267" s="5">
        <f t="shared" si="44"/>
        <v>0.006981316888888889</v>
      </c>
      <c r="M267" s="5">
        <f t="shared" si="45"/>
        <v>0.1658062761111111</v>
      </c>
      <c r="N267" s="5"/>
      <c r="O267" s="5">
        <f t="shared" si="46"/>
        <v>-0.0008198649019124423</v>
      </c>
      <c r="P267" s="5">
        <f t="shared" si="47"/>
        <v>1.5716161917886582</v>
      </c>
      <c r="Q267" s="4">
        <f t="shared" si="48"/>
        <v>6215.742038524143</v>
      </c>
      <c r="R267" s="5"/>
      <c r="S267" s="5">
        <f t="shared" si="49"/>
        <v>0.8168086857068824</v>
      </c>
      <c r="T267" s="5">
        <f t="shared" si="50"/>
        <v>0.007454207515582227</v>
      </c>
      <c r="U267" s="5">
        <f t="shared" si="51"/>
        <v>1.561670566115204</v>
      </c>
      <c r="V267" s="5">
        <f t="shared" si="52"/>
        <v>1.561670566115204</v>
      </c>
      <c r="W267" s="5">
        <f t="shared" si="53"/>
        <v>1.561670566115204</v>
      </c>
      <c r="X267" s="5">
        <f t="shared" si="54"/>
        <v>1.561670566115204</v>
      </c>
      <c r="Y267" s="4">
        <f t="shared" si="55"/>
        <v>89.47713395452253</v>
      </c>
    </row>
    <row r="268" spans="1:25" ht="12.75">
      <c r="A268" s="2" t="s">
        <v>486</v>
      </c>
      <c r="B268" t="s">
        <v>485</v>
      </c>
      <c r="C268" s="2">
        <v>36</v>
      </c>
      <c r="D268" s="2">
        <v>47</v>
      </c>
      <c r="E268" s="2" t="s">
        <v>9</v>
      </c>
      <c r="F268" s="2">
        <v>12.1</v>
      </c>
      <c r="G268" s="2">
        <v>15</v>
      </c>
      <c r="H268" s="2">
        <v>-1</v>
      </c>
      <c r="I268" s="9">
        <f aca="true" t="shared" si="56" ref="I268:I331">Y268</f>
        <v>76.77372526700302</v>
      </c>
      <c r="J268" s="9">
        <f aca="true" t="shared" si="57" ref="J268:J331">Q268</f>
        <v>6055.631973439381</v>
      </c>
      <c r="L268" s="5">
        <f aca="true" t="shared" si="58" ref="L268:L331">F268*DR</f>
        <v>0.21118483588888887</v>
      </c>
      <c r="M268" s="5">
        <f aca="true" t="shared" si="59" ref="M268:M331">G268*DR</f>
        <v>0.2617993833333333</v>
      </c>
      <c r="N268" s="5"/>
      <c r="O268" s="5">
        <f aca="true" t="shared" si="60" ref="O268:O331">COS(HE-M268)*COS(HN)*COS(L268)+SIN(HN)*SIN(L268)</f>
        <v>0.03965268587863412</v>
      </c>
      <c r="P268" s="5">
        <f aca="true" t="shared" si="61" ref="P268:P331">ACOS(O268)</f>
        <v>1.5311332423361266</v>
      </c>
      <c r="Q268" s="4">
        <f aca="true" t="shared" si="62" ref="Q268:Q331">3955*P268</f>
        <v>6055.631973439381</v>
      </c>
      <c r="R268" s="5"/>
      <c r="S268" s="5">
        <f aca="true" t="shared" si="63" ref="S268:S331">SIN(M268-HE)*COS(L268)*COS(HN)</f>
        <v>0.7945500729111798</v>
      </c>
      <c r="T268" s="5">
        <f aca="true" t="shared" si="64" ref="T268:T331">SIN(L268)-SIN(HN)*COS(P268)</f>
        <v>0.18674450764948614</v>
      </c>
      <c r="U268" s="5">
        <f aca="true" t="shared" si="65" ref="U268:U331">ATAN(ABS(S268/T268))</f>
        <v>1.3399542620736096</v>
      </c>
      <c r="V268" s="5">
        <f aca="true" t="shared" si="66" ref="V268:V331">IF(T268&lt;0,PI-U268,U268)</f>
        <v>1.3399542620736096</v>
      </c>
      <c r="W268" s="5">
        <f aca="true" t="shared" si="67" ref="W268:W331">IF(S268&lt;0,(-1*V268),V268)</f>
        <v>1.3399542620736096</v>
      </c>
      <c r="X268" s="5">
        <f aca="true" t="shared" si="68" ref="X268:X331">IF(W268&lt;0,W268+2*PI,W268)</f>
        <v>1.3399542620736096</v>
      </c>
      <c r="Y268" s="4">
        <f aca="true" t="shared" si="69" ref="Y268:Y331">X268/PI*180</f>
        <v>76.77372526700302</v>
      </c>
    </row>
    <row r="269" spans="1:25" ht="12.75">
      <c r="A269" s="2" t="s">
        <v>488</v>
      </c>
      <c r="B269" t="s">
        <v>487</v>
      </c>
      <c r="C269" s="2">
        <v>35</v>
      </c>
      <c r="D269" s="2">
        <v>46</v>
      </c>
      <c r="E269" s="2" t="s">
        <v>9</v>
      </c>
      <c r="F269" s="2">
        <v>5.3</v>
      </c>
      <c r="G269" s="2">
        <v>-4</v>
      </c>
      <c r="H269" s="2">
        <v>0</v>
      </c>
      <c r="I269" s="9">
        <f t="shared" si="56"/>
        <v>93.26555944325986</v>
      </c>
      <c r="J269" s="9">
        <f t="shared" si="57"/>
        <v>5260.209680648646</v>
      </c>
      <c r="L269" s="5">
        <f t="shared" si="58"/>
        <v>0.09250244877777777</v>
      </c>
      <c r="M269" s="5">
        <f t="shared" si="59"/>
        <v>-0.06981316888888889</v>
      </c>
      <c r="N269" s="5"/>
      <c r="O269" s="5">
        <f t="shared" si="60"/>
        <v>0.2384613988515469</v>
      </c>
      <c r="P269" s="5">
        <f t="shared" si="61"/>
        <v>1.3300150899238044</v>
      </c>
      <c r="Q269" s="4">
        <f t="shared" si="62"/>
        <v>5260.209680648646</v>
      </c>
      <c r="R269" s="5"/>
      <c r="S269" s="5">
        <f t="shared" si="63"/>
        <v>0.7919905708796237</v>
      </c>
      <c r="T269" s="5">
        <f t="shared" si="64"/>
        <v>-0.04518827684824352</v>
      </c>
      <c r="U269" s="5">
        <f t="shared" si="65"/>
        <v>1.5138015367677482</v>
      </c>
      <c r="V269" s="5">
        <f t="shared" si="66"/>
        <v>1.6277910632322519</v>
      </c>
      <c r="W269" s="5">
        <f t="shared" si="67"/>
        <v>1.6277910632322519</v>
      </c>
      <c r="X269" s="5">
        <f t="shared" si="68"/>
        <v>1.6277910632322519</v>
      </c>
      <c r="Y269" s="4">
        <f t="shared" si="69"/>
        <v>93.26555944325986</v>
      </c>
    </row>
    <row r="270" spans="1:25" ht="12.75">
      <c r="A270" s="2" t="s">
        <v>490</v>
      </c>
      <c r="B270" t="s">
        <v>489</v>
      </c>
      <c r="C270" s="2">
        <v>35</v>
      </c>
      <c r="D270" s="2">
        <v>46</v>
      </c>
      <c r="E270" s="2" t="s">
        <v>9</v>
      </c>
      <c r="F270" s="2">
        <v>6.5</v>
      </c>
      <c r="G270" s="2">
        <v>2.6</v>
      </c>
      <c r="H270" s="2">
        <v>-1</v>
      </c>
      <c r="I270" s="9">
        <f t="shared" si="56"/>
        <v>88.43370004252374</v>
      </c>
      <c r="J270" s="9">
        <f t="shared" si="57"/>
        <v>5584.893101378801</v>
      </c>
      <c r="L270" s="5">
        <f t="shared" si="58"/>
        <v>0.11344639944444444</v>
      </c>
      <c r="M270" s="5">
        <f t="shared" si="59"/>
        <v>0.04537855977777778</v>
      </c>
      <c r="N270" s="5"/>
      <c r="O270" s="5">
        <f t="shared" si="60"/>
        <v>0.1580216619948184</v>
      </c>
      <c r="P270" s="5">
        <f t="shared" si="61"/>
        <v>1.412109507301846</v>
      </c>
      <c r="Q270" s="4">
        <f t="shared" si="62"/>
        <v>5584.893101378801</v>
      </c>
      <c r="R270" s="5"/>
      <c r="S270" s="5">
        <f t="shared" si="63"/>
        <v>0.806278501526771</v>
      </c>
      <c r="T270" s="5">
        <f t="shared" si="64"/>
        <v>0.022046822532701058</v>
      </c>
      <c r="U270" s="5">
        <f t="shared" si="65"/>
        <v>1.5434592091345127</v>
      </c>
      <c r="V270" s="5">
        <f t="shared" si="66"/>
        <v>1.5434592091345127</v>
      </c>
      <c r="W270" s="5">
        <f t="shared" si="67"/>
        <v>1.5434592091345127</v>
      </c>
      <c r="X270" s="5">
        <f t="shared" si="68"/>
        <v>1.5434592091345127</v>
      </c>
      <c r="Y270" s="4">
        <f t="shared" si="69"/>
        <v>88.43370004252374</v>
      </c>
    </row>
    <row r="271" spans="1:25" ht="12.75">
      <c r="A271" s="2" t="s">
        <v>492</v>
      </c>
      <c r="B271" t="s">
        <v>491</v>
      </c>
      <c r="C271" s="2">
        <v>35</v>
      </c>
      <c r="D271" s="2">
        <v>46</v>
      </c>
      <c r="E271" s="2" t="s">
        <v>9</v>
      </c>
      <c r="F271" s="2">
        <v>12.7</v>
      </c>
      <c r="G271" s="2">
        <v>-8</v>
      </c>
      <c r="H271" s="2">
        <v>0</v>
      </c>
      <c r="I271" s="9">
        <f t="shared" si="56"/>
        <v>89.16737898333821</v>
      </c>
      <c r="J271" s="9">
        <f t="shared" si="57"/>
        <v>4747.829778081747</v>
      </c>
      <c r="L271" s="5">
        <f t="shared" si="58"/>
        <v>0.2216568112222222</v>
      </c>
      <c r="M271" s="5">
        <f t="shared" si="59"/>
        <v>-0.13962633777777778</v>
      </c>
      <c r="N271" s="5"/>
      <c r="O271" s="5">
        <f t="shared" si="60"/>
        <v>0.36192650845741386</v>
      </c>
      <c r="P271" s="5">
        <f t="shared" si="61"/>
        <v>1.2004626493253467</v>
      </c>
      <c r="Q271" s="4">
        <f t="shared" si="62"/>
        <v>4747.829778081747</v>
      </c>
      <c r="R271" s="5"/>
      <c r="S271" s="5">
        <f t="shared" si="63"/>
        <v>0.761386034355653</v>
      </c>
      <c r="T271" s="5">
        <f t="shared" si="64"/>
        <v>0.011065244363973936</v>
      </c>
      <c r="U271" s="5">
        <f t="shared" si="65"/>
        <v>1.556264322085838</v>
      </c>
      <c r="V271" s="5">
        <f t="shared" si="66"/>
        <v>1.556264322085838</v>
      </c>
      <c r="W271" s="5">
        <f t="shared" si="67"/>
        <v>1.556264322085838</v>
      </c>
      <c r="X271" s="5">
        <f t="shared" si="68"/>
        <v>1.556264322085838</v>
      </c>
      <c r="Y271" s="4">
        <f t="shared" si="69"/>
        <v>89.16737898333821</v>
      </c>
    </row>
    <row r="272" spans="1:25" ht="12.75">
      <c r="A272" s="2" t="s">
        <v>494</v>
      </c>
      <c r="B272" t="s">
        <v>493</v>
      </c>
      <c r="C272" s="2">
        <v>16</v>
      </c>
      <c r="D272" s="2">
        <v>29</v>
      </c>
      <c r="E272" s="2" t="s">
        <v>1</v>
      </c>
      <c r="F272" s="2">
        <v>55.8</v>
      </c>
      <c r="G272" s="2">
        <v>37.6</v>
      </c>
      <c r="H272" s="2">
        <v>-3</v>
      </c>
      <c r="I272" s="9">
        <f t="shared" si="56"/>
        <v>30.772622737931453</v>
      </c>
      <c r="J272" s="9">
        <f t="shared" si="57"/>
        <v>5178.582864707555</v>
      </c>
      <c r="L272" s="5">
        <f t="shared" si="58"/>
        <v>0.9738937059999999</v>
      </c>
      <c r="M272" s="5">
        <f t="shared" si="59"/>
        <v>0.6562437875555556</v>
      </c>
      <c r="N272" s="5"/>
      <c r="O272" s="5">
        <f t="shared" si="60"/>
        <v>0.2584526900352202</v>
      </c>
      <c r="P272" s="5">
        <f t="shared" si="61"/>
        <v>1.30937619840899</v>
      </c>
      <c r="Q272" s="4">
        <f t="shared" si="62"/>
        <v>5178.582864707555</v>
      </c>
      <c r="R272" s="5"/>
      <c r="S272" s="5">
        <f t="shared" si="63"/>
        <v>0.4037239070510872</v>
      </c>
      <c r="T272" s="5">
        <f t="shared" si="64"/>
        <v>0.6779895242889611</v>
      </c>
      <c r="U272" s="5">
        <f t="shared" si="65"/>
        <v>0.5370835770893178</v>
      </c>
      <c r="V272" s="5">
        <f t="shared" si="66"/>
        <v>0.5370835770893178</v>
      </c>
      <c r="W272" s="5">
        <f t="shared" si="67"/>
        <v>0.5370835770893178</v>
      </c>
      <c r="X272" s="5">
        <f t="shared" si="68"/>
        <v>0.5370835770893178</v>
      </c>
      <c r="Y272" s="4">
        <f t="shared" si="69"/>
        <v>30.772622737931453</v>
      </c>
    </row>
    <row r="273" spans="1:25" ht="12.75">
      <c r="A273" s="2" t="s">
        <v>496</v>
      </c>
      <c r="B273" t="s">
        <v>495</v>
      </c>
      <c r="C273" s="2">
        <v>15</v>
      </c>
      <c r="D273" s="2">
        <v>29</v>
      </c>
      <c r="E273" s="2" t="s">
        <v>1</v>
      </c>
      <c r="F273" s="2">
        <v>55</v>
      </c>
      <c r="G273" s="2">
        <v>20.5</v>
      </c>
      <c r="H273" s="2">
        <v>-3</v>
      </c>
      <c r="I273" s="9">
        <f t="shared" si="56"/>
        <v>37.452026843866975</v>
      </c>
      <c r="J273" s="9">
        <f t="shared" si="57"/>
        <v>4669.100449864841</v>
      </c>
      <c r="L273" s="5">
        <f t="shared" si="58"/>
        <v>0.9599310722222222</v>
      </c>
      <c r="M273" s="5">
        <f t="shared" si="59"/>
        <v>0.35779249055555556</v>
      </c>
      <c r="N273" s="5"/>
      <c r="O273" s="5">
        <f t="shared" si="60"/>
        <v>0.380410340865723</v>
      </c>
      <c r="P273" s="5">
        <f t="shared" si="61"/>
        <v>1.1805563716472416</v>
      </c>
      <c r="Q273" s="4">
        <f t="shared" si="62"/>
        <v>4669.100449864841</v>
      </c>
      <c r="R273" s="5"/>
      <c r="S273" s="5">
        <f t="shared" si="63"/>
        <v>0.4593752344793142</v>
      </c>
      <c r="T273" s="5">
        <f t="shared" si="64"/>
        <v>0.5997084934691297</v>
      </c>
      <c r="U273" s="5">
        <f t="shared" si="65"/>
        <v>0.6536611688205214</v>
      </c>
      <c r="V273" s="5">
        <f t="shared" si="66"/>
        <v>0.6536611688205214</v>
      </c>
      <c r="W273" s="5">
        <f t="shared" si="67"/>
        <v>0.6536611688205214</v>
      </c>
      <c r="X273" s="5">
        <f t="shared" si="68"/>
        <v>0.6536611688205214</v>
      </c>
      <c r="Y273" s="4">
        <f t="shared" si="69"/>
        <v>37.452026843866975</v>
      </c>
    </row>
    <row r="274" spans="1:25" ht="12.75">
      <c r="A274" s="2" t="s">
        <v>498</v>
      </c>
      <c r="B274" t="s">
        <v>497</v>
      </c>
      <c r="C274" s="2">
        <v>17</v>
      </c>
      <c r="D274" s="2">
        <v>30</v>
      </c>
      <c r="E274" s="2" t="s">
        <v>4</v>
      </c>
      <c r="F274" s="2">
        <v>55</v>
      </c>
      <c r="G274" s="2">
        <v>83</v>
      </c>
      <c r="H274" s="2">
        <v>-7</v>
      </c>
      <c r="I274" s="9">
        <f t="shared" si="56"/>
        <v>9.18824761305169</v>
      </c>
      <c r="J274" s="9">
        <f t="shared" si="57"/>
        <v>6123.400190197257</v>
      </c>
      <c r="L274" s="5">
        <f t="shared" si="58"/>
        <v>0.9599310722222222</v>
      </c>
      <c r="M274" s="5">
        <f t="shared" si="59"/>
        <v>1.4486232544444444</v>
      </c>
      <c r="N274" s="5"/>
      <c r="O274" s="5">
        <f t="shared" si="60"/>
        <v>0.022526357981554723</v>
      </c>
      <c r="P274" s="5">
        <f t="shared" si="61"/>
        <v>1.5482680632610004</v>
      </c>
      <c r="Q274" s="4">
        <f t="shared" si="62"/>
        <v>6123.400190197257</v>
      </c>
      <c r="R274" s="5"/>
      <c r="S274" s="5">
        <f t="shared" si="63"/>
        <v>0.13039932867883697</v>
      </c>
      <c r="T274" s="5">
        <f t="shared" si="64"/>
        <v>0.8061574781251202</v>
      </c>
      <c r="U274" s="5">
        <f t="shared" si="65"/>
        <v>0.16036517060072697</v>
      </c>
      <c r="V274" s="5">
        <f t="shared" si="66"/>
        <v>0.16036517060072697</v>
      </c>
      <c r="W274" s="5">
        <f t="shared" si="67"/>
        <v>0.16036517060072697</v>
      </c>
      <c r="X274" s="5">
        <f t="shared" si="68"/>
        <v>0.16036517060072697</v>
      </c>
      <c r="Y274" s="4">
        <f t="shared" si="69"/>
        <v>9.18824761305169</v>
      </c>
    </row>
    <row r="275" spans="1:25" ht="12.75">
      <c r="A275" s="2" t="s">
        <v>500</v>
      </c>
      <c r="B275" t="s">
        <v>499</v>
      </c>
      <c r="C275" s="2">
        <v>17</v>
      </c>
      <c r="D275" s="2">
        <v>30</v>
      </c>
      <c r="E275" s="2" t="s">
        <v>4</v>
      </c>
      <c r="F275" s="2">
        <v>41.2</v>
      </c>
      <c r="G275" s="2">
        <v>69.3</v>
      </c>
      <c r="H275" s="2">
        <v>-5</v>
      </c>
      <c r="I275" s="9">
        <f t="shared" si="56"/>
        <v>22.276695619635404</v>
      </c>
      <c r="J275" s="9">
        <f t="shared" si="57"/>
        <v>6820.164751853656</v>
      </c>
      <c r="L275" s="5">
        <f t="shared" si="58"/>
        <v>0.7190756395555556</v>
      </c>
      <c r="M275" s="5">
        <f t="shared" si="59"/>
        <v>1.209513151</v>
      </c>
      <c r="N275" s="5"/>
      <c r="O275" s="5">
        <f t="shared" si="60"/>
        <v>-0.15304102854197948</v>
      </c>
      <c r="P275" s="5">
        <f t="shared" si="61"/>
        <v>1.7244411509111646</v>
      </c>
      <c r="Q275" s="4">
        <f t="shared" si="62"/>
        <v>6820.164751853656</v>
      </c>
      <c r="R275" s="5"/>
      <c r="S275" s="5">
        <f t="shared" si="63"/>
        <v>0.30600096180950764</v>
      </c>
      <c r="T275" s="5">
        <f t="shared" si="64"/>
        <v>0.7469727115667967</v>
      </c>
      <c r="U275" s="5">
        <f t="shared" si="65"/>
        <v>0.38880167839499447</v>
      </c>
      <c r="V275" s="5">
        <f t="shared" si="66"/>
        <v>0.38880167839499447</v>
      </c>
      <c r="W275" s="5">
        <f t="shared" si="67"/>
        <v>0.38880167839499447</v>
      </c>
      <c r="X275" s="5">
        <f t="shared" si="68"/>
        <v>0.38880167839499447</v>
      </c>
      <c r="Y275" s="4">
        <f t="shared" si="69"/>
        <v>22.276695619635404</v>
      </c>
    </row>
    <row r="276" spans="1:25" ht="12.75">
      <c r="A276" s="2" t="s">
        <v>502</v>
      </c>
      <c r="B276" t="s">
        <v>501</v>
      </c>
      <c r="C276" s="2">
        <v>17</v>
      </c>
      <c r="D276" s="2">
        <v>30</v>
      </c>
      <c r="E276" s="2" t="s">
        <v>4</v>
      </c>
      <c r="F276" s="2">
        <v>43.3</v>
      </c>
      <c r="G276" s="2">
        <v>76.9</v>
      </c>
      <c r="H276" s="2">
        <v>-5</v>
      </c>
      <c r="I276" s="9">
        <f t="shared" si="56"/>
        <v>16.202945705265044</v>
      </c>
      <c r="J276" s="9">
        <f t="shared" si="57"/>
        <v>6826.209188719036</v>
      </c>
      <c r="L276" s="5">
        <f t="shared" si="58"/>
        <v>0.7557275532222222</v>
      </c>
      <c r="M276" s="5">
        <f t="shared" si="59"/>
        <v>1.3421581718888889</v>
      </c>
      <c r="N276" s="5"/>
      <c r="O276" s="5">
        <f t="shared" si="60"/>
        <v>-0.15455114818921956</v>
      </c>
      <c r="P276" s="5">
        <f t="shared" si="61"/>
        <v>1.725969453531994</v>
      </c>
      <c r="Q276" s="4">
        <f t="shared" si="62"/>
        <v>6826.209188719036</v>
      </c>
      <c r="R276" s="5"/>
      <c r="S276" s="5">
        <f t="shared" si="63"/>
        <v>0.22519359455037785</v>
      </c>
      <c r="T276" s="5">
        <f t="shared" si="64"/>
        <v>0.7749727319702571</v>
      </c>
      <c r="U276" s="5">
        <f t="shared" si="65"/>
        <v>0.2827947462547914</v>
      </c>
      <c r="V276" s="5">
        <f t="shared" si="66"/>
        <v>0.2827947462547914</v>
      </c>
      <c r="W276" s="5">
        <f t="shared" si="67"/>
        <v>0.2827947462547914</v>
      </c>
      <c r="X276" s="5">
        <f t="shared" si="68"/>
        <v>0.2827947462547914</v>
      </c>
      <c r="Y276" s="4">
        <f t="shared" si="69"/>
        <v>16.202945705265044</v>
      </c>
    </row>
    <row r="277" spans="1:25" ht="12.75">
      <c r="A277" s="2" t="s">
        <v>504</v>
      </c>
      <c r="B277" t="s">
        <v>503</v>
      </c>
      <c r="C277" s="2">
        <v>16</v>
      </c>
      <c r="D277" s="2">
        <v>29</v>
      </c>
      <c r="E277" s="2" t="s">
        <v>1</v>
      </c>
      <c r="F277" s="2">
        <v>50.4</v>
      </c>
      <c r="G277" s="2">
        <v>30.5</v>
      </c>
      <c r="H277" s="2">
        <v>-3</v>
      </c>
      <c r="I277" s="9">
        <f t="shared" si="56"/>
        <v>37.880749089053104</v>
      </c>
      <c r="J277" s="9">
        <f t="shared" si="57"/>
        <v>5192.696377742893</v>
      </c>
      <c r="L277" s="5">
        <f t="shared" si="58"/>
        <v>0.879645928</v>
      </c>
      <c r="M277" s="5">
        <f t="shared" si="59"/>
        <v>0.5323254127777778</v>
      </c>
      <c r="N277" s="5"/>
      <c r="O277" s="5">
        <f t="shared" si="60"/>
        <v>0.2550037720575821</v>
      </c>
      <c r="P277" s="5">
        <f t="shared" si="61"/>
        <v>1.3129447225645747</v>
      </c>
      <c r="Q277" s="4">
        <f t="shared" si="62"/>
        <v>5192.696377742893</v>
      </c>
      <c r="R277" s="5"/>
      <c r="S277" s="5">
        <f t="shared" si="63"/>
        <v>0.48497647095935476</v>
      </c>
      <c r="T277" s="5">
        <f t="shared" si="64"/>
        <v>0.6234117356798288</v>
      </c>
      <c r="U277" s="5">
        <f t="shared" si="65"/>
        <v>0.6611437834479221</v>
      </c>
      <c r="V277" s="5">
        <f t="shared" si="66"/>
        <v>0.6611437834479221</v>
      </c>
      <c r="W277" s="5">
        <f t="shared" si="67"/>
        <v>0.6611437834479221</v>
      </c>
      <c r="X277" s="5">
        <f t="shared" si="68"/>
        <v>0.6611437834479221</v>
      </c>
      <c r="Y277" s="4">
        <f t="shared" si="69"/>
        <v>37.880749089053104</v>
      </c>
    </row>
    <row r="278" spans="1:25" ht="12.75">
      <c r="A278" s="2" t="s">
        <v>506</v>
      </c>
      <c r="B278" t="s">
        <v>505</v>
      </c>
      <c r="C278" s="2">
        <v>8</v>
      </c>
      <c r="D278" s="2">
        <v>11</v>
      </c>
      <c r="E278" s="2" t="s">
        <v>44</v>
      </c>
      <c r="F278" s="2">
        <v>17.1</v>
      </c>
      <c r="G278" s="2">
        <v>-61.8</v>
      </c>
      <c r="H278" s="2">
        <v>4</v>
      </c>
      <c r="I278" s="9">
        <f t="shared" si="56"/>
        <v>132.0261588572109</v>
      </c>
      <c r="J278" s="9">
        <f t="shared" si="57"/>
        <v>1713.1858184778346</v>
      </c>
      <c r="L278" s="5">
        <f t="shared" si="58"/>
        <v>0.298451297</v>
      </c>
      <c r="M278" s="5">
        <f t="shared" si="59"/>
        <v>-1.0786134593333332</v>
      </c>
      <c r="N278" s="5"/>
      <c r="O278" s="5">
        <f t="shared" si="60"/>
        <v>0.9076398669379773</v>
      </c>
      <c r="P278" s="5">
        <f t="shared" si="61"/>
        <v>0.4331696127630429</v>
      </c>
      <c r="Q278" s="4">
        <f t="shared" si="62"/>
        <v>1713.1858184778346</v>
      </c>
      <c r="R278" s="5"/>
      <c r="S278" s="5">
        <f t="shared" si="63"/>
        <v>0.2546970326124445</v>
      </c>
      <c r="T278" s="5">
        <f t="shared" si="64"/>
        <v>-0.2295408900934019</v>
      </c>
      <c r="U278" s="5">
        <f t="shared" si="65"/>
        <v>0.8373014684875651</v>
      </c>
      <c r="V278" s="5">
        <f t="shared" si="66"/>
        <v>2.304291131512435</v>
      </c>
      <c r="W278" s="5">
        <f t="shared" si="67"/>
        <v>2.304291131512435</v>
      </c>
      <c r="X278" s="5">
        <f t="shared" si="68"/>
        <v>2.304291131512435</v>
      </c>
      <c r="Y278" s="4">
        <f t="shared" si="69"/>
        <v>132.0261588572109</v>
      </c>
    </row>
    <row r="279" spans="1:25" ht="12.75">
      <c r="A279" s="2" t="s">
        <v>508</v>
      </c>
      <c r="B279" t="s">
        <v>507</v>
      </c>
      <c r="C279" s="2">
        <v>7</v>
      </c>
      <c r="D279" s="2">
        <v>11</v>
      </c>
      <c r="E279" s="2" t="s">
        <v>44</v>
      </c>
      <c r="F279" s="2">
        <v>17.3</v>
      </c>
      <c r="G279" s="2">
        <v>-88.8</v>
      </c>
      <c r="H279" s="2">
        <v>6</v>
      </c>
      <c r="I279" s="9">
        <f t="shared" si="56"/>
        <v>203.60586188822884</v>
      </c>
      <c r="J279" s="9">
        <f t="shared" si="57"/>
        <v>1330.821511457692</v>
      </c>
      <c r="L279" s="5">
        <f t="shared" si="58"/>
        <v>0.30194195544444447</v>
      </c>
      <c r="M279" s="5">
        <f t="shared" si="59"/>
        <v>-1.5498523493333332</v>
      </c>
      <c r="N279" s="5"/>
      <c r="O279" s="5">
        <f t="shared" si="60"/>
        <v>0.943919098086124</v>
      </c>
      <c r="P279" s="5">
        <f t="shared" si="61"/>
        <v>0.33649090049499164</v>
      </c>
      <c r="Q279" s="4">
        <f t="shared" si="62"/>
        <v>1330.821511457692</v>
      </c>
      <c r="R279" s="5"/>
      <c r="S279" s="5">
        <f t="shared" si="63"/>
        <v>-0.10800046596145658</v>
      </c>
      <c r="T279" s="5">
        <f t="shared" si="64"/>
        <v>-0.2471343816501197</v>
      </c>
      <c r="U279" s="5">
        <f t="shared" si="65"/>
        <v>0.4120000056926762</v>
      </c>
      <c r="V279" s="5">
        <f t="shared" si="66"/>
        <v>2.729592594307324</v>
      </c>
      <c r="W279" s="5">
        <f t="shared" si="67"/>
        <v>-2.729592594307324</v>
      </c>
      <c r="X279" s="5">
        <f t="shared" si="68"/>
        <v>3.553592605692676</v>
      </c>
      <c r="Y279" s="4">
        <f t="shared" si="69"/>
        <v>203.60586188822884</v>
      </c>
    </row>
    <row r="280" spans="1:25" ht="12.75">
      <c r="A280" s="2" t="s">
        <v>510</v>
      </c>
      <c r="B280" t="s">
        <v>509</v>
      </c>
      <c r="C280" s="2">
        <v>8</v>
      </c>
      <c r="D280" s="2">
        <v>11</v>
      </c>
      <c r="E280" s="2" t="s">
        <v>44</v>
      </c>
      <c r="F280" s="2">
        <v>17.3</v>
      </c>
      <c r="G280" s="2">
        <v>-62.6</v>
      </c>
      <c r="H280" s="2">
        <v>4</v>
      </c>
      <c r="I280" s="9">
        <f t="shared" si="56"/>
        <v>133.15444703483232</v>
      </c>
      <c r="J280" s="9">
        <f t="shared" si="57"/>
        <v>1669.2491111466222</v>
      </c>
      <c r="L280" s="5">
        <f t="shared" si="58"/>
        <v>0.30194195544444447</v>
      </c>
      <c r="M280" s="5">
        <f t="shared" si="59"/>
        <v>-1.092576093111111</v>
      </c>
      <c r="N280" s="5"/>
      <c r="O280" s="5">
        <f t="shared" si="60"/>
        <v>0.912246829391412</v>
      </c>
      <c r="P280" s="5">
        <f t="shared" si="61"/>
        <v>0.42206045793846325</v>
      </c>
      <c r="Q280" s="4">
        <f t="shared" si="62"/>
        <v>1669.2491111466222</v>
      </c>
      <c r="R280" s="5"/>
      <c r="S280" s="5">
        <f t="shared" si="63"/>
        <v>0.24410393446430223</v>
      </c>
      <c r="T280" s="5">
        <f t="shared" si="64"/>
        <v>-0.22886391405031292</v>
      </c>
      <c r="U280" s="5">
        <f t="shared" si="65"/>
        <v>0.8176091252126602</v>
      </c>
      <c r="V280" s="5">
        <f t="shared" si="66"/>
        <v>2.32398347478734</v>
      </c>
      <c r="W280" s="5">
        <f t="shared" si="67"/>
        <v>2.32398347478734</v>
      </c>
      <c r="X280" s="5">
        <f t="shared" si="68"/>
        <v>2.32398347478734</v>
      </c>
      <c r="Y280" s="4">
        <f t="shared" si="69"/>
        <v>133.15444703483232</v>
      </c>
    </row>
    <row r="281" spans="1:25" ht="12.75">
      <c r="A281" s="2" t="s">
        <v>512</v>
      </c>
      <c r="B281" t="s">
        <v>511</v>
      </c>
      <c r="C281" s="2">
        <v>38</v>
      </c>
      <c r="D281" s="2">
        <v>57</v>
      </c>
      <c r="E281" s="2" t="s">
        <v>9</v>
      </c>
      <c r="F281" s="2">
        <v>-22.6</v>
      </c>
      <c r="G281" s="2">
        <v>17.1</v>
      </c>
      <c r="H281" s="2">
        <v>-2</v>
      </c>
      <c r="I281" s="9">
        <f t="shared" si="56"/>
        <v>104.72725869340907</v>
      </c>
      <c r="J281" s="9">
        <f t="shared" si="57"/>
        <v>7525.2288634836505</v>
      </c>
      <c r="L281" s="5">
        <f t="shared" si="58"/>
        <v>-0.39444440422222227</v>
      </c>
      <c r="M281" s="5">
        <f t="shared" si="59"/>
        <v>0.298451297</v>
      </c>
      <c r="N281" s="5"/>
      <c r="O281" s="5">
        <f t="shared" si="60"/>
        <v>-0.3258554347286641</v>
      </c>
      <c r="P281" s="5">
        <f t="shared" si="61"/>
        <v>1.9027127341298737</v>
      </c>
      <c r="Q281" s="4">
        <f t="shared" si="62"/>
        <v>7525.2288634836505</v>
      </c>
      <c r="R281" s="5"/>
      <c r="S281" s="5">
        <f t="shared" si="63"/>
        <v>0.7468882582627256</v>
      </c>
      <c r="T281" s="5">
        <f t="shared" si="64"/>
        <v>-0.19632232279170972</v>
      </c>
      <c r="U281" s="5">
        <f t="shared" si="65"/>
        <v>1.3137571503916687</v>
      </c>
      <c r="V281" s="5">
        <f t="shared" si="66"/>
        <v>1.8278354496083313</v>
      </c>
      <c r="W281" s="5">
        <f t="shared" si="67"/>
        <v>1.8278354496083313</v>
      </c>
      <c r="X281" s="5">
        <f t="shared" si="68"/>
        <v>1.8278354496083313</v>
      </c>
      <c r="Y281" s="4">
        <f t="shared" si="69"/>
        <v>104.72725869340907</v>
      </c>
    </row>
    <row r="282" spans="1:25" ht="12.75">
      <c r="A282" s="2" t="s">
        <v>514</v>
      </c>
      <c r="B282" t="s">
        <v>513</v>
      </c>
      <c r="C282" s="2">
        <v>27</v>
      </c>
      <c r="D282" s="2">
        <v>65</v>
      </c>
      <c r="E282" s="2" t="s">
        <v>18</v>
      </c>
      <c r="F282" s="2">
        <v>6.9</v>
      </c>
      <c r="G282" s="2">
        <v>158.3</v>
      </c>
      <c r="H282" s="2">
        <v>-11</v>
      </c>
      <c r="I282" s="9">
        <f t="shared" si="56"/>
        <v>294.6952697408341</v>
      </c>
      <c r="J282" s="9">
        <f t="shared" si="57"/>
        <v>7612.585799221944</v>
      </c>
      <c r="L282" s="5">
        <f t="shared" si="58"/>
        <v>0.12042771633333334</v>
      </c>
      <c r="M282" s="5">
        <f t="shared" si="59"/>
        <v>2.762856158777778</v>
      </c>
      <c r="N282" s="5"/>
      <c r="O282" s="5">
        <f t="shared" si="60"/>
        <v>-0.346656417263252</v>
      </c>
      <c r="P282" s="5">
        <f t="shared" si="61"/>
        <v>1.9248004549233741</v>
      </c>
      <c r="Q282" s="4">
        <f t="shared" si="62"/>
        <v>7612.585799221944</v>
      </c>
      <c r="R282" s="5"/>
      <c r="S282" s="5">
        <f t="shared" si="63"/>
        <v>-0.6961184126268235</v>
      </c>
      <c r="T282" s="5">
        <f t="shared" si="64"/>
        <v>0.32010908699691637</v>
      </c>
      <c r="U282" s="5">
        <f t="shared" si="65"/>
        <v>1.13978254070662</v>
      </c>
      <c r="V282" s="5">
        <f t="shared" si="66"/>
        <v>1.13978254070662</v>
      </c>
      <c r="W282" s="5">
        <f t="shared" si="67"/>
        <v>-1.13978254070662</v>
      </c>
      <c r="X282" s="5">
        <f t="shared" si="68"/>
        <v>5.14340265929338</v>
      </c>
      <c r="Y282" s="4">
        <f t="shared" si="69"/>
        <v>294.6952697408341</v>
      </c>
    </row>
    <row r="283" spans="1:25" ht="12.75">
      <c r="A283" s="2" t="s">
        <v>516</v>
      </c>
      <c r="B283" t="s">
        <v>515</v>
      </c>
      <c r="C283" s="2">
        <v>31</v>
      </c>
      <c r="D283" s="2">
        <v>65</v>
      </c>
      <c r="E283" s="2" t="s">
        <v>18</v>
      </c>
      <c r="F283" s="2">
        <v>9.1</v>
      </c>
      <c r="G283" s="2">
        <v>167.3</v>
      </c>
      <c r="H283" s="2">
        <v>-12</v>
      </c>
      <c r="I283" s="9">
        <f t="shared" si="56"/>
        <v>290.4254398870544</v>
      </c>
      <c r="J283" s="9">
        <f t="shared" si="57"/>
        <v>7045.558192119523</v>
      </c>
      <c r="L283" s="5">
        <f t="shared" si="58"/>
        <v>0.1588249592222222</v>
      </c>
      <c r="M283" s="5">
        <f t="shared" si="59"/>
        <v>2.919935788777778</v>
      </c>
      <c r="N283" s="5"/>
      <c r="O283" s="5">
        <f t="shared" si="60"/>
        <v>-0.20908023849136992</v>
      </c>
      <c r="P283" s="5">
        <f t="shared" si="61"/>
        <v>1.7814306427609412</v>
      </c>
      <c r="Q283" s="4">
        <f t="shared" si="62"/>
        <v>7045.558192119523</v>
      </c>
      <c r="R283" s="5"/>
      <c r="S283" s="5">
        <f t="shared" si="63"/>
        <v>-0.7485673122423264</v>
      </c>
      <c r="T283" s="5">
        <f t="shared" si="64"/>
        <v>0.278768108650911</v>
      </c>
      <c r="U283" s="5">
        <f t="shared" si="65"/>
        <v>1.2143051288838067</v>
      </c>
      <c r="V283" s="5">
        <f t="shared" si="66"/>
        <v>1.2143051288838067</v>
      </c>
      <c r="W283" s="5">
        <f t="shared" si="67"/>
        <v>-1.2143051288838067</v>
      </c>
      <c r="X283" s="5">
        <f t="shared" si="68"/>
        <v>5.068880071116194</v>
      </c>
      <c r="Y283" s="4">
        <f t="shared" si="69"/>
        <v>290.4254398870544</v>
      </c>
    </row>
    <row r="284" spans="1:25" ht="12.75">
      <c r="A284" s="2" t="s">
        <v>518</v>
      </c>
      <c r="B284" t="s">
        <v>517</v>
      </c>
      <c r="C284" s="2">
        <v>28</v>
      </c>
      <c r="D284" s="2">
        <v>54</v>
      </c>
      <c r="E284" s="2" t="s">
        <v>18</v>
      </c>
      <c r="F284" s="2">
        <v>4.9</v>
      </c>
      <c r="G284" s="2">
        <v>114.9</v>
      </c>
      <c r="H284" s="2">
        <v>-8</v>
      </c>
      <c r="I284" s="9">
        <f t="shared" si="56"/>
        <v>336.54604541261347</v>
      </c>
      <c r="J284" s="9">
        <f t="shared" si="57"/>
        <v>9472.570407517927</v>
      </c>
      <c r="L284" s="5">
        <f t="shared" si="58"/>
        <v>0.0855211318888889</v>
      </c>
      <c r="M284" s="5">
        <f t="shared" si="59"/>
        <v>2.0053832763333332</v>
      </c>
      <c r="N284" s="5"/>
      <c r="O284" s="5">
        <f t="shared" si="60"/>
        <v>-0.7340665059352633</v>
      </c>
      <c r="P284" s="5">
        <f t="shared" si="61"/>
        <v>2.395087334391385</v>
      </c>
      <c r="Q284" s="4">
        <f t="shared" si="62"/>
        <v>9472.570407517927</v>
      </c>
      <c r="R284" s="5"/>
      <c r="S284" s="5">
        <f t="shared" si="63"/>
        <v>-0.22077712683071146</v>
      </c>
      <c r="T284" s="5">
        <f t="shared" si="64"/>
        <v>0.5088705884252331</v>
      </c>
      <c r="U284" s="5">
        <f t="shared" si="65"/>
        <v>0.40934872318038673</v>
      </c>
      <c r="V284" s="5">
        <f t="shared" si="66"/>
        <v>0.40934872318038673</v>
      </c>
      <c r="W284" s="5">
        <f t="shared" si="67"/>
        <v>-0.40934872318038673</v>
      </c>
      <c r="X284" s="5">
        <f t="shared" si="68"/>
        <v>5.873836476819614</v>
      </c>
      <c r="Y284" s="4">
        <f t="shared" si="69"/>
        <v>336.54604541261347</v>
      </c>
    </row>
    <row r="285" spans="1:25" ht="12.75">
      <c r="A285" s="2" t="s">
        <v>520</v>
      </c>
      <c r="B285" t="s">
        <v>519</v>
      </c>
      <c r="C285" s="2">
        <v>5</v>
      </c>
      <c r="D285" s="2">
        <v>9</v>
      </c>
      <c r="E285" s="2" t="s">
        <v>44</v>
      </c>
      <c r="F285" s="2">
        <v>45</v>
      </c>
      <c r="G285" s="2">
        <v>-80</v>
      </c>
      <c r="H285" s="2">
        <v>4</v>
      </c>
      <c r="I285" s="9">
        <f t="shared" si="56"/>
        <v>3.4948796847846175</v>
      </c>
      <c r="J285" s="9">
        <f t="shared" si="57"/>
        <v>675.846492972016</v>
      </c>
      <c r="L285" s="5">
        <f t="shared" si="58"/>
        <v>0.78539815</v>
      </c>
      <c r="M285" s="5">
        <f t="shared" si="59"/>
        <v>-1.3962633777777778</v>
      </c>
      <c r="N285" s="5"/>
      <c r="O285" s="5">
        <f t="shared" si="60"/>
        <v>0.9854348128999164</v>
      </c>
      <c r="P285" s="5">
        <f t="shared" si="61"/>
        <v>0.17088406901947306</v>
      </c>
      <c r="Q285" s="4">
        <f t="shared" si="62"/>
        <v>675.846492972016</v>
      </c>
      <c r="R285" s="5"/>
      <c r="S285" s="5">
        <f t="shared" si="63"/>
        <v>0.008467684609926458</v>
      </c>
      <c r="T285" s="5">
        <f t="shared" si="64"/>
        <v>0.1386487621416247</v>
      </c>
      <c r="U285" s="5">
        <f t="shared" si="65"/>
        <v>0.060997156420053815</v>
      </c>
      <c r="V285" s="5">
        <f t="shared" si="66"/>
        <v>0.060997156420053815</v>
      </c>
      <c r="W285" s="5">
        <f t="shared" si="67"/>
        <v>0.060997156420053815</v>
      </c>
      <c r="X285" s="5">
        <f t="shared" si="68"/>
        <v>0.060997156420053815</v>
      </c>
      <c r="Y285" s="4">
        <f t="shared" si="69"/>
        <v>3.4948796847846175</v>
      </c>
    </row>
    <row r="286" spans="1:25" ht="12.75">
      <c r="A286" s="2" t="s">
        <v>522</v>
      </c>
      <c r="B286" t="s">
        <v>521</v>
      </c>
      <c r="C286" s="2">
        <v>30</v>
      </c>
      <c r="D286" s="2">
        <v>59</v>
      </c>
      <c r="E286" s="2" t="s">
        <v>18</v>
      </c>
      <c r="F286" s="2">
        <v>-22</v>
      </c>
      <c r="G286" s="2">
        <v>135</v>
      </c>
      <c r="H286" s="2">
        <v>-10</v>
      </c>
      <c r="I286" s="9">
        <f t="shared" si="56"/>
        <v>283.2255351838302</v>
      </c>
      <c r="J286" s="9">
        <f t="shared" si="57"/>
        <v>10085.27035167814</v>
      </c>
      <c r="L286" s="5">
        <f t="shared" si="58"/>
        <v>-0.3839724288888889</v>
      </c>
      <c r="M286" s="5">
        <f t="shared" si="59"/>
        <v>2.35619445</v>
      </c>
      <c r="N286" s="5"/>
      <c r="O286" s="5">
        <f t="shared" si="60"/>
        <v>-0.8300564049586245</v>
      </c>
      <c r="P286" s="5">
        <f t="shared" si="61"/>
        <v>2.5500051458098962</v>
      </c>
      <c r="Q286" s="4">
        <f t="shared" si="62"/>
        <v>10085.27035167814</v>
      </c>
      <c r="R286" s="5"/>
      <c r="S286" s="5">
        <f t="shared" si="63"/>
        <v>-0.44345435541300887</v>
      </c>
      <c r="T286" s="5">
        <f t="shared" si="64"/>
        <v>0.10421982067308222</v>
      </c>
      <c r="U286" s="5">
        <f t="shared" si="65"/>
        <v>1.3399671696413302</v>
      </c>
      <c r="V286" s="5">
        <f t="shared" si="66"/>
        <v>1.3399671696413302</v>
      </c>
      <c r="W286" s="5">
        <f t="shared" si="67"/>
        <v>-1.3399671696413302</v>
      </c>
      <c r="X286" s="5">
        <f t="shared" si="68"/>
        <v>4.94321803035867</v>
      </c>
      <c r="Y286" s="4">
        <f t="shared" si="69"/>
        <v>283.2255351838302</v>
      </c>
    </row>
    <row r="287" spans="1:25" ht="12.75">
      <c r="A287" s="2" t="s">
        <v>523</v>
      </c>
      <c r="B287" t="s">
        <v>678</v>
      </c>
      <c r="C287" s="2">
        <v>39</v>
      </c>
      <c r="D287" s="2">
        <v>68</v>
      </c>
      <c r="E287" s="2" t="s">
        <v>9</v>
      </c>
      <c r="F287" s="2">
        <v>-53</v>
      </c>
      <c r="G287" s="2">
        <v>73.4</v>
      </c>
      <c r="H287" s="2">
        <v>-5</v>
      </c>
      <c r="I287" s="9">
        <f t="shared" si="56"/>
        <v>142.40545918312344</v>
      </c>
      <c r="J287" s="9">
        <f t="shared" si="57"/>
        <v>10672.626419291024</v>
      </c>
      <c r="L287" s="5">
        <f t="shared" si="58"/>
        <v>-0.9250244877777778</v>
      </c>
      <c r="M287" s="5">
        <f t="shared" si="59"/>
        <v>1.2810716491111112</v>
      </c>
      <c r="N287" s="5"/>
      <c r="O287" s="5">
        <f t="shared" si="60"/>
        <v>-0.9034364423082603</v>
      </c>
      <c r="P287" s="5">
        <f t="shared" si="61"/>
        <v>2.6985148974187165</v>
      </c>
      <c r="Q287" s="4">
        <f t="shared" si="62"/>
        <v>10672.626419291024</v>
      </c>
      <c r="R287" s="5"/>
      <c r="S287" s="5">
        <f t="shared" si="63"/>
        <v>0.21364553713238735</v>
      </c>
      <c r="T287" s="5">
        <f t="shared" si="64"/>
        <v>-0.2774790779790429</v>
      </c>
      <c r="U287" s="5">
        <f t="shared" si="65"/>
        <v>0.6561485068372076</v>
      </c>
      <c r="V287" s="5">
        <f t="shared" si="66"/>
        <v>2.4854440931627924</v>
      </c>
      <c r="W287" s="5">
        <f t="shared" si="67"/>
        <v>2.4854440931627924</v>
      </c>
      <c r="X287" s="5">
        <f t="shared" si="68"/>
        <v>2.4854440931627924</v>
      </c>
      <c r="Y287" s="4">
        <f t="shared" si="69"/>
        <v>142.40545918312344</v>
      </c>
    </row>
    <row r="288" spans="1:25" ht="12.75">
      <c r="A288" s="2" t="s">
        <v>524</v>
      </c>
      <c r="B288" t="s">
        <v>677</v>
      </c>
      <c r="C288" s="2">
        <v>30</v>
      </c>
      <c r="D288" s="2">
        <v>60</v>
      </c>
      <c r="E288" s="2" t="s">
        <v>18</v>
      </c>
      <c r="F288" s="2">
        <v>-54.7</v>
      </c>
      <c r="G288" s="2">
        <v>158.8</v>
      </c>
      <c r="H288" s="2">
        <v>-11</v>
      </c>
      <c r="I288" s="9">
        <f t="shared" si="56"/>
        <v>225.02528864251002</v>
      </c>
      <c r="J288" s="9">
        <f t="shared" si="57"/>
        <v>9331.430836109885</v>
      </c>
      <c r="L288" s="5">
        <f t="shared" si="58"/>
        <v>-0.9546950845555556</v>
      </c>
      <c r="M288" s="5">
        <f t="shared" si="59"/>
        <v>2.771582804888889</v>
      </c>
      <c r="N288" s="5"/>
      <c r="O288" s="5">
        <f t="shared" si="60"/>
        <v>-0.7093704658136541</v>
      </c>
      <c r="P288" s="5">
        <f t="shared" si="61"/>
        <v>2.359400969939288</v>
      </c>
      <c r="Q288" s="4">
        <f t="shared" si="62"/>
        <v>9331.430836109885</v>
      </c>
      <c r="R288" s="5"/>
      <c r="S288" s="5">
        <f t="shared" si="63"/>
        <v>-0.4072894349573609</v>
      </c>
      <c r="T288" s="5">
        <f t="shared" si="64"/>
        <v>-0.4069300737228786</v>
      </c>
      <c r="U288" s="5">
        <f t="shared" si="65"/>
        <v>0.7858395200676304</v>
      </c>
      <c r="V288" s="5">
        <f t="shared" si="66"/>
        <v>2.3557530799323696</v>
      </c>
      <c r="W288" s="5">
        <f t="shared" si="67"/>
        <v>-2.3557530799323696</v>
      </c>
      <c r="X288" s="5">
        <f t="shared" si="68"/>
        <v>3.9274321200676305</v>
      </c>
      <c r="Y288" s="4">
        <f t="shared" si="69"/>
        <v>225.02528864251002</v>
      </c>
    </row>
    <row r="289" spans="1:25" ht="12.75">
      <c r="A289" s="2" t="s">
        <v>526</v>
      </c>
      <c r="B289" t="s">
        <v>525</v>
      </c>
      <c r="C289" s="2">
        <v>29</v>
      </c>
      <c r="D289" s="2">
        <v>54</v>
      </c>
      <c r="E289" s="2" t="s">
        <v>18</v>
      </c>
      <c r="F289" s="2">
        <v>-12.2</v>
      </c>
      <c r="G289" s="2">
        <v>96.8</v>
      </c>
      <c r="H289" s="2">
        <v>-6.5</v>
      </c>
      <c r="I289" s="9">
        <f t="shared" si="56"/>
        <v>5.881093210699664</v>
      </c>
      <c r="J289" s="9">
        <f t="shared" si="57"/>
        <v>10828.45722101713</v>
      </c>
      <c r="L289" s="5">
        <f t="shared" si="58"/>
        <v>-0.2129301651111111</v>
      </c>
      <c r="M289" s="5">
        <f t="shared" si="59"/>
        <v>1.689478687111111</v>
      </c>
      <c r="N289" s="5"/>
      <c r="O289" s="5">
        <f t="shared" si="60"/>
        <v>-0.9196229600217328</v>
      </c>
      <c r="P289" s="5">
        <f t="shared" si="61"/>
        <v>2.7379158586642554</v>
      </c>
      <c r="Q289" s="4">
        <f t="shared" si="62"/>
        <v>10828.45722101713</v>
      </c>
      <c r="R289" s="5"/>
      <c r="S289" s="5">
        <f t="shared" si="63"/>
        <v>0.03287646329612564</v>
      </c>
      <c r="T289" s="5">
        <f t="shared" si="64"/>
        <v>0.31916898564499463</v>
      </c>
      <c r="U289" s="5">
        <f t="shared" si="65"/>
        <v>0.10264443839246835</v>
      </c>
      <c r="V289" s="5">
        <f t="shared" si="66"/>
        <v>0.10264443839246835</v>
      </c>
      <c r="W289" s="5">
        <f t="shared" si="67"/>
        <v>0.10264443839246835</v>
      </c>
      <c r="X289" s="5">
        <f t="shared" si="68"/>
        <v>0.10264443839246835</v>
      </c>
      <c r="Y289" s="4">
        <f t="shared" si="69"/>
        <v>5.881093210699664</v>
      </c>
    </row>
    <row r="290" spans="1:25" ht="12.75">
      <c r="A290" s="2" t="s">
        <v>527</v>
      </c>
      <c r="B290" t="s">
        <v>676</v>
      </c>
      <c r="C290" s="2">
        <v>30</v>
      </c>
      <c r="D290" s="2">
        <v>60</v>
      </c>
      <c r="E290" s="2" t="s">
        <v>18</v>
      </c>
      <c r="F290" s="2">
        <v>-31.6</v>
      </c>
      <c r="G290" s="2">
        <v>159.1</v>
      </c>
      <c r="H290" s="2">
        <v>-10.5</v>
      </c>
      <c r="I290" s="9">
        <f t="shared" si="56"/>
        <v>256.13854873344974</v>
      </c>
      <c r="J290" s="9">
        <f t="shared" si="57"/>
        <v>9014.957846846006</v>
      </c>
      <c r="L290" s="5">
        <f t="shared" si="58"/>
        <v>-0.5515240342222223</v>
      </c>
      <c r="M290" s="5">
        <f t="shared" si="59"/>
        <v>2.7768187925555554</v>
      </c>
      <c r="N290" s="5"/>
      <c r="O290" s="5">
        <f t="shared" si="60"/>
        <v>-0.6507609389543318</v>
      </c>
      <c r="P290" s="5">
        <f t="shared" si="61"/>
        <v>2.2793825150053113</v>
      </c>
      <c r="Q290" s="4">
        <f t="shared" si="62"/>
        <v>9014.957846846006</v>
      </c>
      <c r="R290" s="5"/>
      <c r="S290" s="5">
        <f t="shared" si="63"/>
        <v>-0.6021527620865997</v>
      </c>
      <c r="T290" s="5">
        <f t="shared" si="64"/>
        <v>-0.14858788763484476</v>
      </c>
      <c r="U290" s="5">
        <f t="shared" si="65"/>
        <v>1.328868340420805</v>
      </c>
      <c r="V290" s="5">
        <f t="shared" si="66"/>
        <v>1.812724259579195</v>
      </c>
      <c r="W290" s="5">
        <f t="shared" si="67"/>
        <v>-1.812724259579195</v>
      </c>
      <c r="X290" s="5">
        <f t="shared" si="68"/>
        <v>4.470460940420805</v>
      </c>
      <c r="Y290" s="4">
        <f t="shared" si="69"/>
        <v>256.13854873344974</v>
      </c>
    </row>
    <row r="291" spans="1:25" ht="12.75">
      <c r="A291" s="2" t="s">
        <v>529</v>
      </c>
      <c r="B291" t="s">
        <v>528</v>
      </c>
      <c r="C291" s="2">
        <v>30</v>
      </c>
      <c r="D291" s="2">
        <v>56</v>
      </c>
      <c r="E291" s="2" t="s">
        <v>18</v>
      </c>
      <c r="F291" s="2">
        <v>-17.6</v>
      </c>
      <c r="G291" s="2">
        <v>155.8</v>
      </c>
      <c r="H291" s="2">
        <v>-10</v>
      </c>
      <c r="I291" s="9">
        <f t="shared" si="56"/>
        <v>273.9789146509345</v>
      </c>
      <c r="J291" s="9">
        <f t="shared" si="57"/>
        <v>8770.314109200675</v>
      </c>
      <c r="L291" s="5">
        <f t="shared" si="58"/>
        <v>-0.30717794311111113</v>
      </c>
      <c r="M291" s="5">
        <f t="shared" si="59"/>
        <v>2.7192229282222224</v>
      </c>
      <c r="N291" s="5"/>
      <c r="O291" s="5">
        <f t="shared" si="60"/>
        <v>-0.6025794736178935</v>
      </c>
      <c r="P291" s="5">
        <f t="shared" si="61"/>
        <v>2.2175256913276042</v>
      </c>
      <c r="Q291" s="4">
        <f t="shared" si="62"/>
        <v>8770.314109200675</v>
      </c>
      <c r="R291" s="5"/>
      <c r="S291" s="5">
        <f t="shared" si="63"/>
        <v>-0.6503175104232319</v>
      </c>
      <c r="T291" s="5">
        <f t="shared" si="64"/>
        <v>0.04523416039456479</v>
      </c>
      <c r="U291" s="5">
        <f t="shared" si="65"/>
        <v>1.5013511398699586</v>
      </c>
      <c r="V291" s="5">
        <f t="shared" si="66"/>
        <v>1.5013511398699586</v>
      </c>
      <c r="W291" s="5">
        <f t="shared" si="67"/>
        <v>-1.5013511398699586</v>
      </c>
      <c r="X291" s="5">
        <f t="shared" si="68"/>
        <v>4.781834060130041</v>
      </c>
      <c r="Y291" s="4">
        <f t="shared" si="69"/>
        <v>273.9789146509345</v>
      </c>
    </row>
    <row r="292" spans="1:25" ht="12.75">
      <c r="A292" s="2" t="s">
        <v>530</v>
      </c>
      <c r="B292" t="s">
        <v>705</v>
      </c>
      <c r="C292" s="2">
        <v>32</v>
      </c>
      <c r="D292" s="2">
        <v>60</v>
      </c>
      <c r="E292" s="2" t="s">
        <v>18</v>
      </c>
      <c r="F292" s="2">
        <v>-29</v>
      </c>
      <c r="G292" s="2">
        <v>168</v>
      </c>
      <c r="H292" s="2">
        <v>-11.5</v>
      </c>
      <c r="I292" s="9">
        <f t="shared" si="56"/>
        <v>255.30601356194907</v>
      </c>
      <c r="J292" s="9">
        <f t="shared" si="57"/>
        <v>8457.107478567912</v>
      </c>
      <c r="L292" s="5">
        <f t="shared" si="58"/>
        <v>-0.5061454744444445</v>
      </c>
      <c r="M292" s="5">
        <f t="shared" si="59"/>
        <v>2.9321530933333335</v>
      </c>
      <c r="N292" s="5"/>
      <c r="O292" s="5">
        <f t="shared" si="60"/>
        <v>-0.5375566351986809</v>
      </c>
      <c r="P292" s="5">
        <f t="shared" si="61"/>
        <v>2.138333117210597</v>
      </c>
      <c r="Q292" s="4">
        <f t="shared" si="62"/>
        <v>8457.107478567912</v>
      </c>
      <c r="R292" s="5"/>
      <c r="S292" s="5">
        <f t="shared" si="63"/>
        <v>-0.6662574479525171</v>
      </c>
      <c r="T292" s="5">
        <f t="shared" si="64"/>
        <v>-0.1747146466182541</v>
      </c>
      <c r="U292" s="5">
        <f t="shared" si="65"/>
        <v>1.3143378607873268</v>
      </c>
      <c r="V292" s="5">
        <f t="shared" si="66"/>
        <v>1.8272547392126732</v>
      </c>
      <c r="W292" s="5">
        <f t="shared" si="67"/>
        <v>-1.8272547392126732</v>
      </c>
      <c r="X292" s="5">
        <f t="shared" si="68"/>
        <v>4.455930460787327</v>
      </c>
      <c r="Y292" s="4">
        <f t="shared" si="69"/>
        <v>255.30601356194907</v>
      </c>
    </row>
    <row r="293" spans="1:25" ht="12.75">
      <c r="A293" s="2" t="s">
        <v>531</v>
      </c>
      <c r="B293" t="s">
        <v>706</v>
      </c>
      <c r="C293" s="2">
        <v>30</v>
      </c>
      <c r="D293" s="2">
        <v>55</v>
      </c>
      <c r="E293" s="2" t="s">
        <v>18</v>
      </c>
      <c r="F293" s="2">
        <v>-16.3</v>
      </c>
      <c r="G293" s="2">
        <v>149.5</v>
      </c>
      <c r="H293" s="2">
        <v>-10</v>
      </c>
      <c r="I293" s="9">
        <f t="shared" si="56"/>
        <v>279.53476257808774</v>
      </c>
      <c r="J293" s="9">
        <f t="shared" si="57"/>
        <v>9075.38150775304</v>
      </c>
      <c r="L293" s="5">
        <f t="shared" si="58"/>
        <v>-0.2844886632222222</v>
      </c>
      <c r="M293" s="5">
        <f t="shared" si="59"/>
        <v>2.609267187222222</v>
      </c>
      <c r="N293" s="5"/>
      <c r="O293" s="5">
        <f t="shared" si="60"/>
        <v>-0.6622847035662385</v>
      </c>
      <c r="P293" s="5">
        <f t="shared" si="61"/>
        <v>2.2946603053737142</v>
      </c>
      <c r="Q293" s="4">
        <f t="shared" si="62"/>
        <v>9075.38150775304</v>
      </c>
      <c r="R293" s="5"/>
      <c r="S293" s="5">
        <f t="shared" si="63"/>
        <v>-0.6035665496482095</v>
      </c>
      <c r="T293" s="5">
        <f t="shared" si="64"/>
        <v>0.10137890588854165</v>
      </c>
      <c r="U293" s="5">
        <f t="shared" si="65"/>
        <v>1.4043833024551258</v>
      </c>
      <c r="V293" s="5">
        <f t="shared" si="66"/>
        <v>1.4043833024551258</v>
      </c>
      <c r="W293" s="5">
        <f t="shared" si="67"/>
        <v>-1.4043833024551258</v>
      </c>
      <c r="X293" s="5">
        <f t="shared" si="68"/>
        <v>4.878801897544874</v>
      </c>
      <c r="Y293" s="4">
        <f t="shared" si="69"/>
        <v>279.53476257808774</v>
      </c>
    </row>
    <row r="294" spans="1:25" ht="12.75">
      <c r="A294" s="2" t="s">
        <v>532</v>
      </c>
      <c r="B294" t="s">
        <v>671</v>
      </c>
      <c r="C294" s="2">
        <v>29</v>
      </c>
      <c r="D294" s="2">
        <v>54</v>
      </c>
      <c r="E294" s="2" t="s">
        <v>18</v>
      </c>
      <c r="F294" s="2">
        <v>-10.5</v>
      </c>
      <c r="G294" s="2">
        <v>105.7</v>
      </c>
      <c r="H294" s="2">
        <v>-7</v>
      </c>
      <c r="I294" s="9">
        <f t="shared" si="56"/>
        <v>344.8860967604817</v>
      </c>
      <c r="J294" s="9">
        <f t="shared" si="57"/>
        <v>10669.18211959317</v>
      </c>
      <c r="L294" s="5">
        <f t="shared" si="58"/>
        <v>-0.18325956833333334</v>
      </c>
      <c r="M294" s="5">
        <f t="shared" si="59"/>
        <v>1.8448129878888888</v>
      </c>
      <c r="N294" s="5"/>
      <c r="O294" s="5">
        <f t="shared" si="60"/>
        <v>-0.9030627376347197</v>
      </c>
      <c r="P294" s="5">
        <f t="shared" si="61"/>
        <v>2.697644025181585</v>
      </c>
      <c r="Q294" s="4">
        <f t="shared" si="62"/>
        <v>10669.18211959317</v>
      </c>
      <c r="R294" s="5"/>
      <c r="S294" s="5">
        <f t="shared" si="63"/>
        <v>-0.09147788759956667</v>
      </c>
      <c r="T294" s="5">
        <f t="shared" si="64"/>
        <v>0.3387053248440506</v>
      </c>
      <c r="U294" s="5">
        <f t="shared" si="65"/>
        <v>0.2637873698577043</v>
      </c>
      <c r="V294" s="5">
        <f t="shared" si="66"/>
        <v>0.2637873698577043</v>
      </c>
      <c r="W294" s="5">
        <f t="shared" si="67"/>
        <v>-0.2637873698577043</v>
      </c>
      <c r="X294" s="5">
        <f t="shared" si="68"/>
        <v>6.019397830142296</v>
      </c>
      <c r="Y294" s="4">
        <f t="shared" si="69"/>
        <v>344.8860967604817</v>
      </c>
    </row>
    <row r="295" spans="1:25" ht="12.75">
      <c r="A295" s="2" t="s">
        <v>534</v>
      </c>
      <c r="B295" t="s">
        <v>533</v>
      </c>
      <c r="C295" s="2">
        <v>8</v>
      </c>
      <c r="D295" s="2">
        <v>11</v>
      </c>
      <c r="E295" s="2" t="s">
        <v>44</v>
      </c>
      <c r="F295" s="2">
        <v>18.3</v>
      </c>
      <c r="G295" s="2">
        <v>-63</v>
      </c>
      <c r="H295" s="2">
        <v>4</v>
      </c>
      <c r="I295" s="9">
        <f t="shared" si="56"/>
        <v>132.32159206220004</v>
      </c>
      <c r="J295" s="9">
        <f t="shared" si="57"/>
        <v>1599.0828742786155</v>
      </c>
      <c r="L295" s="5">
        <f t="shared" si="58"/>
        <v>0.31939524766666666</v>
      </c>
      <c r="M295" s="5">
        <f t="shared" si="59"/>
        <v>-1.09955741</v>
      </c>
      <c r="N295" s="5"/>
      <c r="O295" s="5">
        <f t="shared" si="60"/>
        <v>0.9193703885259907</v>
      </c>
      <c r="P295" s="5">
        <f t="shared" si="61"/>
        <v>0.40431931081633765</v>
      </c>
      <c r="Q295" s="4">
        <f t="shared" si="62"/>
        <v>1599.0828742786155</v>
      </c>
      <c r="R295" s="5"/>
      <c r="S295" s="5">
        <f t="shared" si="63"/>
        <v>0.23759179113105364</v>
      </c>
      <c r="T295" s="5">
        <f t="shared" si="64"/>
        <v>-0.21635562934115177</v>
      </c>
      <c r="U295" s="5">
        <f t="shared" si="65"/>
        <v>0.8321451864287421</v>
      </c>
      <c r="V295" s="5">
        <f t="shared" si="66"/>
        <v>2.3094474135712577</v>
      </c>
      <c r="W295" s="5">
        <f t="shared" si="67"/>
        <v>2.3094474135712577</v>
      </c>
      <c r="X295" s="5">
        <f t="shared" si="68"/>
        <v>2.3094474135712577</v>
      </c>
      <c r="Y295" s="4">
        <f t="shared" si="69"/>
        <v>132.32159206220004</v>
      </c>
    </row>
    <row r="296" spans="1:25" ht="12.75">
      <c r="A296" s="2" t="s">
        <v>536</v>
      </c>
      <c r="B296" t="s">
        <v>535</v>
      </c>
      <c r="C296" s="2">
        <v>8</v>
      </c>
      <c r="D296" s="2">
        <v>11</v>
      </c>
      <c r="E296" s="2" t="s">
        <v>44</v>
      </c>
      <c r="F296" s="2">
        <v>16.8</v>
      </c>
      <c r="G296" s="2">
        <v>-62.2</v>
      </c>
      <c r="H296" s="2">
        <v>4</v>
      </c>
      <c r="I296" s="9">
        <f t="shared" si="56"/>
        <v>133.18453992614383</v>
      </c>
      <c r="J296" s="9">
        <f t="shared" si="57"/>
        <v>1712.6920946145672</v>
      </c>
      <c r="L296" s="5">
        <f t="shared" si="58"/>
        <v>0.29321530933333334</v>
      </c>
      <c r="M296" s="5">
        <f t="shared" si="59"/>
        <v>-1.0855947762222222</v>
      </c>
      <c r="N296" s="5"/>
      <c r="O296" s="5">
        <f t="shared" si="60"/>
        <v>0.9076922594811307</v>
      </c>
      <c r="P296" s="5">
        <f t="shared" si="61"/>
        <v>0.43304477739938485</v>
      </c>
      <c r="Q296" s="4">
        <f t="shared" si="62"/>
        <v>1712.6920946145672</v>
      </c>
      <c r="R296" s="5"/>
      <c r="S296" s="5">
        <f t="shared" si="63"/>
        <v>0.24993705220584692</v>
      </c>
      <c r="T296" s="5">
        <f t="shared" si="64"/>
        <v>-0.23457964147037913</v>
      </c>
      <c r="U296" s="5">
        <f t="shared" si="65"/>
        <v>0.8170839051867888</v>
      </c>
      <c r="V296" s="5">
        <f t="shared" si="66"/>
        <v>2.324508694813211</v>
      </c>
      <c r="W296" s="5">
        <f t="shared" si="67"/>
        <v>2.324508694813211</v>
      </c>
      <c r="X296" s="5">
        <f t="shared" si="68"/>
        <v>2.324508694813211</v>
      </c>
      <c r="Y296" s="4">
        <f t="shared" si="69"/>
        <v>133.18453992614383</v>
      </c>
    </row>
    <row r="297" spans="1:25" ht="12.75">
      <c r="A297" s="2" t="s">
        <v>538</v>
      </c>
      <c r="B297" t="s">
        <v>537</v>
      </c>
      <c r="C297" s="2">
        <v>8</v>
      </c>
      <c r="D297" s="2">
        <v>11</v>
      </c>
      <c r="E297" s="2" t="s">
        <v>44</v>
      </c>
      <c r="F297" s="2">
        <v>18.4</v>
      </c>
      <c r="G297" s="2">
        <v>-64.6</v>
      </c>
      <c r="H297" s="2">
        <v>4</v>
      </c>
      <c r="I297" s="9">
        <f t="shared" si="56"/>
        <v>135.25024881406026</v>
      </c>
      <c r="J297" s="9">
        <f t="shared" si="57"/>
        <v>1528.5324068276898</v>
      </c>
      <c r="L297" s="5">
        <f t="shared" si="58"/>
        <v>0.32114057688888886</v>
      </c>
      <c r="M297" s="5">
        <f t="shared" si="59"/>
        <v>-1.1274826775555555</v>
      </c>
      <c r="N297" s="5"/>
      <c r="O297" s="5">
        <f t="shared" si="60"/>
        <v>0.926241208453966</v>
      </c>
      <c r="P297" s="5">
        <f t="shared" si="61"/>
        <v>0.38648101310434635</v>
      </c>
      <c r="Q297" s="4">
        <f t="shared" si="62"/>
        <v>1528.5324068276898</v>
      </c>
      <c r="R297" s="5"/>
      <c r="S297" s="5">
        <f t="shared" si="63"/>
        <v>0.21676074882573976</v>
      </c>
      <c r="T297" s="5">
        <f t="shared" si="64"/>
        <v>-0.2186625501518727</v>
      </c>
      <c r="U297" s="5">
        <f t="shared" si="65"/>
        <v>0.7810304843199416</v>
      </c>
      <c r="V297" s="5">
        <f t="shared" si="66"/>
        <v>2.3605621156800582</v>
      </c>
      <c r="W297" s="5">
        <f t="shared" si="67"/>
        <v>2.3605621156800582</v>
      </c>
      <c r="X297" s="5">
        <f t="shared" si="68"/>
        <v>2.3605621156800582</v>
      </c>
      <c r="Y297" s="4">
        <f t="shared" si="69"/>
        <v>135.25024881406026</v>
      </c>
    </row>
    <row r="298" spans="1:25" ht="12.75">
      <c r="A298" s="2" t="s">
        <v>540</v>
      </c>
      <c r="B298" t="s">
        <v>539</v>
      </c>
      <c r="C298" s="2">
        <v>8</v>
      </c>
      <c r="D298" s="2">
        <v>11</v>
      </c>
      <c r="E298" s="2" t="s">
        <v>44</v>
      </c>
      <c r="F298" s="2">
        <v>21.8</v>
      </c>
      <c r="G298" s="2">
        <v>-72.4</v>
      </c>
      <c r="H298" s="2">
        <v>4</v>
      </c>
      <c r="I298" s="9">
        <f t="shared" si="56"/>
        <v>148.9612831268195</v>
      </c>
      <c r="J298" s="9">
        <f t="shared" si="57"/>
        <v>1057.8726318369447</v>
      </c>
      <c r="L298" s="5">
        <f t="shared" si="58"/>
        <v>0.3804817704444445</v>
      </c>
      <c r="M298" s="5">
        <f t="shared" si="59"/>
        <v>-1.263618356888889</v>
      </c>
      <c r="N298" s="5"/>
      <c r="O298" s="5">
        <f t="shared" si="60"/>
        <v>0.9644407183146638</v>
      </c>
      <c r="P298" s="5">
        <f t="shared" si="61"/>
        <v>0.2674772773291896</v>
      </c>
      <c r="Q298" s="4">
        <f t="shared" si="62"/>
        <v>1057.8726318369447</v>
      </c>
      <c r="R298" s="5"/>
      <c r="S298" s="5">
        <f t="shared" si="63"/>
        <v>0.1113171043938497</v>
      </c>
      <c r="T298" s="5">
        <f t="shared" si="64"/>
        <v>-0.18497952486815178</v>
      </c>
      <c r="U298" s="5">
        <f t="shared" si="65"/>
        <v>0.5417277957904388</v>
      </c>
      <c r="V298" s="5">
        <f t="shared" si="66"/>
        <v>2.5998648042095613</v>
      </c>
      <c r="W298" s="5">
        <f t="shared" si="67"/>
        <v>2.5998648042095613</v>
      </c>
      <c r="X298" s="5">
        <f t="shared" si="68"/>
        <v>2.5998648042095613</v>
      </c>
      <c r="Y298" s="4">
        <f t="shared" si="69"/>
        <v>148.9612831268195</v>
      </c>
    </row>
    <row r="299" spans="1:25" ht="12.75">
      <c r="A299" s="2" t="s">
        <v>542</v>
      </c>
      <c r="B299" t="s">
        <v>541</v>
      </c>
      <c r="C299" s="2">
        <v>32</v>
      </c>
      <c r="D299" s="2">
        <v>63</v>
      </c>
      <c r="E299" s="2" t="s">
        <v>18</v>
      </c>
      <c r="F299" s="2">
        <v>-25.1</v>
      </c>
      <c r="G299" s="2">
        <v>-130.1</v>
      </c>
      <c r="H299" s="2">
        <v>8.5</v>
      </c>
      <c r="I299" s="9">
        <f t="shared" si="56"/>
        <v>224.9458669626963</v>
      </c>
      <c r="J299" s="9">
        <f t="shared" si="57"/>
        <v>5261.885909876923</v>
      </c>
      <c r="L299" s="5">
        <f t="shared" si="58"/>
        <v>-0.4380776347777778</v>
      </c>
      <c r="M299" s="5">
        <f t="shared" si="59"/>
        <v>-2.270673318111111</v>
      </c>
      <c r="N299" s="5"/>
      <c r="O299" s="5">
        <f t="shared" si="60"/>
        <v>0.2380497786280135</v>
      </c>
      <c r="P299" s="5">
        <f t="shared" si="61"/>
        <v>1.3304389152659728</v>
      </c>
      <c r="Q299" s="4">
        <f t="shared" si="62"/>
        <v>5261.885909876923</v>
      </c>
      <c r="R299" s="5"/>
      <c r="S299" s="5">
        <f t="shared" si="63"/>
        <v>-0.560460768177823</v>
      </c>
      <c r="T299" s="5">
        <f t="shared" si="64"/>
        <v>-0.5615208314249012</v>
      </c>
      <c r="U299" s="5">
        <f t="shared" si="65"/>
        <v>0.7844533502810621</v>
      </c>
      <c r="V299" s="5">
        <f t="shared" si="66"/>
        <v>2.357139249718938</v>
      </c>
      <c r="W299" s="5">
        <f t="shared" si="67"/>
        <v>-2.357139249718938</v>
      </c>
      <c r="X299" s="5">
        <f t="shared" si="68"/>
        <v>3.926045950281062</v>
      </c>
      <c r="Y299" s="4">
        <f t="shared" si="69"/>
        <v>224.9458669626963</v>
      </c>
    </row>
    <row r="300" spans="1:25" ht="12.75">
      <c r="A300" s="2" t="s">
        <v>543</v>
      </c>
      <c r="B300" t="s">
        <v>707</v>
      </c>
      <c r="C300" s="2">
        <v>32</v>
      </c>
      <c r="D300" s="2">
        <v>63</v>
      </c>
      <c r="E300" s="2" t="s">
        <v>18</v>
      </c>
      <c r="F300" s="2">
        <v>-24.4</v>
      </c>
      <c r="G300" s="2">
        <v>-124.48</v>
      </c>
      <c r="H300" s="2">
        <v>8.5</v>
      </c>
      <c r="I300" s="9">
        <f t="shared" si="56"/>
        <v>221.21149203157745</v>
      </c>
      <c r="J300" s="9">
        <f t="shared" si="57"/>
        <v>5007.277224064565</v>
      </c>
      <c r="L300" s="5">
        <f t="shared" si="58"/>
        <v>-0.4258603302222222</v>
      </c>
      <c r="M300" s="5">
        <f t="shared" si="59"/>
        <v>-2.1725858158222224</v>
      </c>
      <c r="N300" s="5"/>
      <c r="O300" s="5">
        <f t="shared" si="60"/>
        <v>0.3000392672549087</v>
      </c>
      <c r="P300" s="5">
        <f t="shared" si="61"/>
        <v>1.2660625092451492</v>
      </c>
      <c r="Q300" s="4">
        <f t="shared" si="62"/>
        <v>5007.277224064565</v>
      </c>
      <c r="R300" s="5"/>
      <c r="S300" s="5">
        <f t="shared" si="63"/>
        <v>-0.5133739668306625</v>
      </c>
      <c r="T300" s="5">
        <f t="shared" si="64"/>
        <v>-0.5861851003113981</v>
      </c>
      <c r="U300" s="5">
        <f t="shared" si="65"/>
        <v>0.7192762133409035</v>
      </c>
      <c r="V300" s="5">
        <f t="shared" si="66"/>
        <v>2.4223163866590967</v>
      </c>
      <c r="W300" s="5">
        <f t="shared" si="67"/>
        <v>-2.4223163866590967</v>
      </c>
      <c r="X300" s="5">
        <f t="shared" si="68"/>
        <v>3.8608688133409035</v>
      </c>
      <c r="Y300" s="4">
        <f t="shared" si="69"/>
        <v>221.21149203157745</v>
      </c>
    </row>
    <row r="301" spans="1:25" ht="12.75">
      <c r="A301" s="2" t="s">
        <v>545</v>
      </c>
      <c r="B301" t="s">
        <v>544</v>
      </c>
      <c r="C301" s="2">
        <v>13</v>
      </c>
      <c r="D301" s="2">
        <v>16</v>
      </c>
      <c r="E301" s="2" t="s">
        <v>34</v>
      </c>
      <c r="F301" s="2">
        <v>-51.7</v>
      </c>
      <c r="G301" s="2">
        <v>-57.9</v>
      </c>
      <c r="H301" s="2">
        <v>4</v>
      </c>
      <c r="I301" s="9">
        <f t="shared" si="56"/>
        <v>166.01951076549392</v>
      </c>
      <c r="J301" s="9">
        <f t="shared" si="57"/>
        <v>6159.036096366508</v>
      </c>
      <c r="L301" s="5">
        <f t="shared" si="58"/>
        <v>-0.9023352078888889</v>
      </c>
      <c r="M301" s="5">
        <f t="shared" si="59"/>
        <v>-1.0105456196666667</v>
      </c>
      <c r="N301" s="5"/>
      <c r="O301" s="5">
        <f t="shared" si="60"/>
        <v>0.013517508940034229</v>
      </c>
      <c r="P301" s="5">
        <f t="shared" si="61"/>
        <v>1.5572784061609375</v>
      </c>
      <c r="Q301" s="4">
        <f t="shared" si="62"/>
        <v>6159.036096366508</v>
      </c>
      <c r="R301" s="5"/>
      <c r="S301" s="5">
        <f t="shared" si="63"/>
        <v>0.19732426068971098</v>
      </c>
      <c r="T301" s="5">
        <f t="shared" si="64"/>
        <v>-0.7925740723445321</v>
      </c>
      <c r="U301" s="5">
        <f t="shared" si="65"/>
        <v>0.24400556401946666</v>
      </c>
      <c r="V301" s="5">
        <f t="shared" si="66"/>
        <v>2.8975870359805334</v>
      </c>
      <c r="W301" s="5">
        <f t="shared" si="67"/>
        <v>2.8975870359805334</v>
      </c>
      <c r="X301" s="5">
        <f t="shared" si="68"/>
        <v>2.8975870359805334</v>
      </c>
      <c r="Y301" s="4">
        <f t="shared" si="69"/>
        <v>166.01951076549392</v>
      </c>
    </row>
    <row r="302" spans="1:25" ht="12.75">
      <c r="A302" s="2" t="s">
        <v>546</v>
      </c>
      <c r="B302" t="s">
        <v>672</v>
      </c>
      <c r="C302" s="2">
        <v>13</v>
      </c>
      <c r="D302" s="2">
        <v>73</v>
      </c>
      <c r="E302" s="2" t="s">
        <v>34</v>
      </c>
      <c r="F302" s="2">
        <v>-54.3</v>
      </c>
      <c r="G302" s="2">
        <v>-36.8</v>
      </c>
      <c r="H302" s="2">
        <v>2</v>
      </c>
      <c r="I302" s="9">
        <f t="shared" si="56"/>
        <v>155.86401708531434</v>
      </c>
      <c r="J302" s="9">
        <f t="shared" si="57"/>
        <v>6711.39285315224</v>
      </c>
      <c r="L302" s="5">
        <f t="shared" si="58"/>
        <v>-0.9477137676666666</v>
      </c>
      <c r="M302" s="5">
        <f t="shared" si="59"/>
        <v>-0.6422811537777777</v>
      </c>
      <c r="N302" s="5"/>
      <c r="O302" s="5">
        <f t="shared" si="60"/>
        <v>-0.12580818572587604</v>
      </c>
      <c r="P302" s="5">
        <f t="shared" si="61"/>
        <v>1.6969387745011983</v>
      </c>
      <c r="Q302" s="4">
        <f t="shared" si="62"/>
        <v>6711.39285315224</v>
      </c>
      <c r="R302" s="5"/>
      <c r="S302" s="5">
        <f t="shared" si="63"/>
        <v>0.3313562260447315</v>
      </c>
      <c r="T302" s="5">
        <f t="shared" si="64"/>
        <v>-0.7395097967925546</v>
      </c>
      <c r="U302" s="5">
        <f t="shared" si="65"/>
        <v>0.42125236288057166</v>
      </c>
      <c r="V302" s="5">
        <f t="shared" si="66"/>
        <v>2.7203402371194283</v>
      </c>
      <c r="W302" s="5">
        <f t="shared" si="67"/>
        <v>2.7203402371194283</v>
      </c>
      <c r="X302" s="5">
        <f t="shared" si="68"/>
        <v>2.7203402371194283</v>
      </c>
      <c r="Y302" s="4">
        <f t="shared" si="69"/>
        <v>155.86401708531434</v>
      </c>
    </row>
    <row r="303" spans="1:25" ht="12.75">
      <c r="A303" s="2" t="s">
        <v>547</v>
      </c>
      <c r="B303" t="s">
        <v>673</v>
      </c>
      <c r="C303" s="2">
        <v>13</v>
      </c>
      <c r="D303" s="2">
        <v>73</v>
      </c>
      <c r="E303" s="2" t="s">
        <v>34</v>
      </c>
      <c r="F303" s="2">
        <v>-62</v>
      </c>
      <c r="G303" s="2">
        <v>-58.3</v>
      </c>
      <c r="H303" s="2">
        <v>4</v>
      </c>
      <c r="I303" s="9">
        <f t="shared" si="56"/>
        <v>169.50396228134358</v>
      </c>
      <c r="J303" s="9">
        <f t="shared" si="57"/>
        <v>6828.5914323113875</v>
      </c>
      <c r="L303" s="5">
        <f t="shared" si="58"/>
        <v>-1.0821041177777777</v>
      </c>
      <c r="M303" s="5">
        <f t="shared" si="59"/>
        <v>-1.0175269365555555</v>
      </c>
      <c r="N303" s="5"/>
      <c r="O303" s="5">
        <f t="shared" si="60"/>
        <v>-0.15514622009970652</v>
      </c>
      <c r="P303" s="5">
        <f t="shared" si="61"/>
        <v>1.726571790723486</v>
      </c>
      <c r="Q303" s="4">
        <f t="shared" si="62"/>
        <v>6828.5914323113875</v>
      </c>
      <c r="R303" s="5"/>
      <c r="S303" s="5">
        <f t="shared" si="63"/>
        <v>0.14700049324520376</v>
      </c>
      <c r="T303" s="5">
        <f t="shared" si="64"/>
        <v>-0.7934499225356073</v>
      </c>
      <c r="U303" s="5">
        <f t="shared" si="65"/>
        <v>0.18319041347917714</v>
      </c>
      <c r="V303" s="5">
        <f t="shared" si="66"/>
        <v>2.9584021865208228</v>
      </c>
      <c r="W303" s="5">
        <f t="shared" si="67"/>
        <v>2.9584021865208228</v>
      </c>
      <c r="X303" s="5">
        <f t="shared" si="68"/>
        <v>2.9584021865208228</v>
      </c>
      <c r="Y303" s="4">
        <f t="shared" si="69"/>
        <v>169.50396228134358</v>
      </c>
    </row>
    <row r="304" spans="1:25" ht="12.75">
      <c r="A304" s="2" t="s">
        <v>548</v>
      </c>
      <c r="B304" t="s">
        <v>674</v>
      </c>
      <c r="C304" s="2">
        <v>13</v>
      </c>
      <c r="D304" s="2">
        <v>73</v>
      </c>
      <c r="E304" s="2" t="s">
        <v>34</v>
      </c>
      <c r="F304" s="2">
        <v>-60</v>
      </c>
      <c r="G304" s="2">
        <v>-45.5</v>
      </c>
      <c r="H304" s="2">
        <v>3</v>
      </c>
      <c r="I304" s="9">
        <f t="shared" si="56"/>
        <v>162.94417167613935</v>
      </c>
      <c r="J304" s="9">
        <f t="shared" si="57"/>
        <v>6873.735911750953</v>
      </c>
      <c r="L304" s="5">
        <f t="shared" si="58"/>
        <v>-1.0471975333333332</v>
      </c>
      <c r="M304" s="5">
        <f t="shared" si="59"/>
        <v>-0.7941247961111111</v>
      </c>
      <c r="N304" s="5"/>
      <c r="O304" s="5">
        <f t="shared" si="60"/>
        <v>-0.1664121889033317</v>
      </c>
      <c r="P304" s="5">
        <f t="shared" si="61"/>
        <v>1.7379863240836797</v>
      </c>
      <c r="Q304" s="4">
        <f t="shared" si="62"/>
        <v>6873.735911750953</v>
      </c>
      <c r="R304" s="5"/>
      <c r="S304" s="5">
        <f t="shared" si="63"/>
        <v>0.23624212317799612</v>
      </c>
      <c r="T304" s="5">
        <f t="shared" si="64"/>
        <v>-0.7700288454777727</v>
      </c>
      <c r="U304" s="5">
        <f t="shared" si="65"/>
        <v>0.297680355828395</v>
      </c>
      <c r="V304" s="5">
        <f t="shared" si="66"/>
        <v>2.843912244171605</v>
      </c>
      <c r="W304" s="5">
        <f t="shared" si="67"/>
        <v>2.843912244171605</v>
      </c>
      <c r="X304" s="5">
        <f t="shared" si="68"/>
        <v>2.843912244171605</v>
      </c>
      <c r="Y304" s="4">
        <f t="shared" si="69"/>
        <v>162.94417167613935</v>
      </c>
    </row>
    <row r="305" spans="1:25" ht="12.75">
      <c r="A305" s="2" t="s">
        <v>549</v>
      </c>
      <c r="B305" t="s">
        <v>675</v>
      </c>
      <c r="C305" s="2">
        <v>13</v>
      </c>
      <c r="D305" s="2">
        <v>73</v>
      </c>
      <c r="E305" s="2" t="s">
        <v>34</v>
      </c>
      <c r="F305" s="2">
        <v>-57</v>
      </c>
      <c r="G305" s="2">
        <v>-26.7</v>
      </c>
      <c r="H305" s="2">
        <v>2</v>
      </c>
      <c r="I305" s="9">
        <f t="shared" si="56"/>
        <v>153.07495049875132</v>
      </c>
      <c r="J305" s="9">
        <f t="shared" si="57"/>
        <v>7102.6699840553065</v>
      </c>
      <c r="L305" s="5">
        <f t="shared" si="58"/>
        <v>-0.9948376566666667</v>
      </c>
      <c r="M305" s="5">
        <f t="shared" si="59"/>
        <v>-0.4660029023333333</v>
      </c>
      <c r="N305" s="5"/>
      <c r="O305" s="5">
        <f t="shared" si="60"/>
        <v>-0.22317919664118296</v>
      </c>
      <c r="P305" s="5">
        <f t="shared" si="61"/>
        <v>1.7958710452731494</v>
      </c>
      <c r="Q305" s="4">
        <f t="shared" si="62"/>
        <v>7102.6699840553065</v>
      </c>
      <c r="R305" s="5"/>
      <c r="S305" s="5">
        <f t="shared" si="63"/>
        <v>0.3605570634093405</v>
      </c>
      <c r="T305" s="5">
        <f t="shared" si="64"/>
        <v>-0.7099273884396912</v>
      </c>
      <c r="U305" s="5">
        <f t="shared" si="65"/>
        <v>0.46993075704309173</v>
      </c>
      <c r="V305" s="5">
        <f t="shared" si="66"/>
        <v>2.671661842956908</v>
      </c>
      <c r="W305" s="5">
        <f t="shared" si="67"/>
        <v>2.671661842956908</v>
      </c>
      <c r="X305" s="5">
        <f t="shared" si="68"/>
        <v>2.671661842956908</v>
      </c>
      <c r="Y305" s="4">
        <f t="shared" si="69"/>
        <v>153.07495049875132</v>
      </c>
    </row>
    <row r="306" spans="1:25" ht="12.75">
      <c r="A306" s="2" t="s">
        <v>551</v>
      </c>
      <c r="B306" t="s">
        <v>550</v>
      </c>
      <c r="C306" s="2">
        <v>5</v>
      </c>
      <c r="D306" s="2">
        <v>11</v>
      </c>
      <c r="E306" s="2" t="s">
        <v>44</v>
      </c>
      <c r="F306" s="2">
        <v>32.3</v>
      </c>
      <c r="G306" s="2">
        <v>-64.7</v>
      </c>
      <c r="H306" s="2">
        <v>4</v>
      </c>
      <c r="I306" s="9">
        <f t="shared" si="56"/>
        <v>97.7306729806278</v>
      </c>
      <c r="J306" s="9">
        <f t="shared" si="57"/>
        <v>946.8504833525564</v>
      </c>
      <c r="L306" s="5">
        <f t="shared" si="58"/>
        <v>0.5637413387777778</v>
      </c>
      <c r="M306" s="5">
        <f t="shared" si="59"/>
        <v>-1.1292280067777778</v>
      </c>
      <c r="N306" s="5"/>
      <c r="O306" s="5">
        <f t="shared" si="60"/>
        <v>0.9714790136302955</v>
      </c>
      <c r="P306" s="5">
        <f t="shared" si="61"/>
        <v>0.23940593763655027</v>
      </c>
      <c r="Q306" s="4">
        <f t="shared" si="62"/>
        <v>946.8504833525564</v>
      </c>
      <c r="R306" s="5"/>
      <c r="S306" s="5">
        <f t="shared" si="63"/>
        <v>0.1919339138343605</v>
      </c>
      <c r="T306" s="5">
        <f t="shared" si="64"/>
        <v>-0.026055124762218607</v>
      </c>
      <c r="U306" s="5">
        <f t="shared" si="65"/>
        <v>1.4358706053946653</v>
      </c>
      <c r="V306" s="5">
        <f t="shared" si="66"/>
        <v>1.7057219946053348</v>
      </c>
      <c r="W306" s="5">
        <f t="shared" si="67"/>
        <v>1.7057219946053348</v>
      </c>
      <c r="X306" s="5">
        <f t="shared" si="68"/>
        <v>1.7057219946053348</v>
      </c>
      <c r="Y306" s="4">
        <f t="shared" si="69"/>
        <v>97.7306729806278</v>
      </c>
    </row>
    <row r="307" spans="1:25" ht="12.75">
      <c r="A307" s="2" t="s">
        <v>553</v>
      </c>
      <c r="B307" t="s">
        <v>552</v>
      </c>
      <c r="C307" s="2">
        <v>39</v>
      </c>
      <c r="D307" s="2">
        <v>41</v>
      </c>
      <c r="E307" s="2" t="s">
        <v>9</v>
      </c>
      <c r="F307" s="2">
        <v>-7.3</v>
      </c>
      <c r="G307" s="2">
        <v>72.4</v>
      </c>
      <c r="H307" s="2">
        <v>-5</v>
      </c>
      <c r="I307" s="9">
        <f t="shared" si="56"/>
        <v>47.648621887663424</v>
      </c>
      <c r="J307" s="9">
        <f t="shared" si="57"/>
        <v>9858.57975964968</v>
      </c>
      <c r="L307" s="5">
        <f t="shared" si="58"/>
        <v>-0.12740903322222222</v>
      </c>
      <c r="M307" s="5">
        <f t="shared" si="59"/>
        <v>1.263618356888889</v>
      </c>
      <c r="N307" s="5"/>
      <c r="O307" s="5">
        <f t="shared" si="60"/>
        <v>-0.7967460139750213</v>
      </c>
      <c r="P307" s="5">
        <f t="shared" si="61"/>
        <v>2.4926876762704624</v>
      </c>
      <c r="Q307" s="4">
        <f t="shared" si="62"/>
        <v>9858.57975964968</v>
      </c>
      <c r="R307" s="5"/>
      <c r="S307" s="5">
        <f t="shared" si="63"/>
        <v>0.36480596565474305</v>
      </c>
      <c r="T307" s="5">
        <f t="shared" si="64"/>
        <v>0.3325463666084449</v>
      </c>
      <c r="U307" s="5">
        <f t="shared" si="65"/>
        <v>0.8316253217915636</v>
      </c>
      <c r="V307" s="5">
        <f t="shared" si="66"/>
        <v>0.8316253217915636</v>
      </c>
      <c r="W307" s="5">
        <f t="shared" si="67"/>
        <v>0.8316253217915636</v>
      </c>
      <c r="X307" s="5">
        <f t="shared" si="68"/>
        <v>0.8316253217915636</v>
      </c>
      <c r="Y307" s="4">
        <f t="shared" si="69"/>
        <v>47.648621887663424</v>
      </c>
    </row>
    <row r="308" spans="1:25" ht="12.75">
      <c r="A308" s="2" t="s">
        <v>555</v>
      </c>
      <c r="B308" t="s">
        <v>554</v>
      </c>
      <c r="C308" s="2">
        <v>24</v>
      </c>
      <c r="D308" s="2">
        <v>44</v>
      </c>
      <c r="E308" s="2" t="s">
        <v>4</v>
      </c>
      <c r="F308" s="2">
        <v>22.3</v>
      </c>
      <c r="G308" s="2">
        <v>114.3</v>
      </c>
      <c r="H308" s="2">
        <v>-8</v>
      </c>
      <c r="I308" s="9">
        <f t="shared" si="56"/>
        <v>343.67730974560726</v>
      </c>
      <c r="J308" s="9">
        <f t="shared" si="57"/>
        <v>8332.035343626934</v>
      </c>
      <c r="L308" s="5">
        <f t="shared" si="58"/>
        <v>0.38920841655555555</v>
      </c>
      <c r="M308" s="5">
        <f t="shared" si="59"/>
        <v>1.994911301</v>
      </c>
      <c r="N308" s="5"/>
      <c r="O308" s="5">
        <f t="shared" si="60"/>
        <v>-0.5106262425521232</v>
      </c>
      <c r="P308" s="5">
        <f t="shared" si="61"/>
        <v>2.1067093157084535</v>
      </c>
      <c r="Q308" s="4">
        <f t="shared" si="62"/>
        <v>8332.035343626934</v>
      </c>
      <c r="R308" s="5"/>
      <c r="S308" s="5">
        <f t="shared" si="63"/>
        <v>-0.19738586458645369</v>
      </c>
      <c r="T308" s="5">
        <f t="shared" si="64"/>
        <v>0.6740160508817246</v>
      </c>
      <c r="U308" s="5">
        <f t="shared" si="65"/>
        <v>0.28488468286273483</v>
      </c>
      <c r="V308" s="5">
        <f t="shared" si="66"/>
        <v>0.28488468286273483</v>
      </c>
      <c r="W308" s="5">
        <f t="shared" si="67"/>
        <v>-0.28488468286273483</v>
      </c>
      <c r="X308" s="5">
        <f t="shared" si="68"/>
        <v>5.998300517137265</v>
      </c>
      <c r="Y308" s="4">
        <f t="shared" si="69"/>
        <v>343.67730974560726</v>
      </c>
    </row>
    <row r="309" spans="1:25" ht="12.75">
      <c r="A309" s="2" t="s">
        <v>557</v>
      </c>
      <c r="B309" t="s">
        <v>556</v>
      </c>
      <c r="C309" s="2">
        <v>22</v>
      </c>
      <c r="D309" s="2">
        <v>41</v>
      </c>
      <c r="E309" s="2" t="s">
        <v>4</v>
      </c>
      <c r="F309" s="2">
        <v>22</v>
      </c>
      <c r="G309" s="2">
        <v>80</v>
      </c>
      <c r="H309" s="2">
        <v>-5.5</v>
      </c>
      <c r="I309" s="9">
        <f t="shared" si="56"/>
        <v>20.562249946599557</v>
      </c>
      <c r="J309" s="9">
        <f t="shared" si="57"/>
        <v>8280.20239109083</v>
      </c>
      <c r="L309" s="5">
        <f t="shared" si="58"/>
        <v>0.3839724288888889</v>
      </c>
      <c r="M309" s="5">
        <f t="shared" si="59"/>
        <v>1.3962633777777778</v>
      </c>
      <c r="N309" s="5"/>
      <c r="O309" s="5">
        <f t="shared" si="60"/>
        <v>-0.49931441581047653</v>
      </c>
      <c r="P309" s="5">
        <f t="shared" si="61"/>
        <v>2.0936036387081747</v>
      </c>
      <c r="Q309" s="4">
        <f t="shared" si="62"/>
        <v>8280.20239109083</v>
      </c>
      <c r="R309" s="5"/>
      <c r="S309" s="5">
        <f t="shared" si="63"/>
        <v>0.24857227801086418</v>
      </c>
      <c r="T309" s="5">
        <f t="shared" si="64"/>
        <v>0.6626411435067774</v>
      </c>
      <c r="U309" s="5">
        <f t="shared" si="65"/>
        <v>0.3588789570643754</v>
      </c>
      <c r="V309" s="5">
        <f t="shared" si="66"/>
        <v>0.3588789570643754</v>
      </c>
      <c r="W309" s="5">
        <f t="shared" si="67"/>
        <v>0.3588789570643754</v>
      </c>
      <c r="X309" s="5">
        <f t="shared" si="68"/>
        <v>0.3588789570643754</v>
      </c>
      <c r="Y309" s="4">
        <f t="shared" si="69"/>
        <v>20.562249946599557</v>
      </c>
    </row>
    <row r="310" spans="1:25" ht="12.75">
      <c r="A310" s="2" t="s">
        <v>558</v>
      </c>
      <c r="B310" t="s">
        <v>670</v>
      </c>
      <c r="C310" s="2">
        <v>26</v>
      </c>
      <c r="D310" s="2">
        <v>49</v>
      </c>
      <c r="E310" s="2" t="s">
        <v>4</v>
      </c>
      <c r="F310" s="2">
        <v>11.7</v>
      </c>
      <c r="G310" s="2">
        <v>92.8</v>
      </c>
      <c r="H310" s="2">
        <v>-5.5</v>
      </c>
      <c r="I310" s="9">
        <f t="shared" si="56"/>
        <v>8.485832533924766</v>
      </c>
      <c r="J310" s="9">
        <f t="shared" si="57"/>
        <v>9158.957002463052</v>
      </c>
      <c r="L310" s="5">
        <f t="shared" si="58"/>
        <v>0.20420351899999997</v>
      </c>
      <c r="M310" s="5">
        <f t="shared" si="59"/>
        <v>1.6196655182222222</v>
      </c>
      <c r="N310" s="5"/>
      <c r="O310" s="5">
        <f t="shared" si="60"/>
        <v>-0.67796856342165</v>
      </c>
      <c r="P310" s="5">
        <f t="shared" si="61"/>
        <v>2.315791909598749</v>
      </c>
      <c r="Q310" s="4">
        <f t="shared" si="62"/>
        <v>9158.957002463052</v>
      </c>
      <c r="R310" s="5"/>
      <c r="S310" s="5">
        <f t="shared" si="63"/>
        <v>0.08860588066679216</v>
      </c>
      <c r="T310" s="5">
        <f t="shared" si="64"/>
        <v>0.5938802948206776</v>
      </c>
      <c r="U310" s="5">
        <f t="shared" si="65"/>
        <v>0.14810571496342942</v>
      </c>
      <c r="V310" s="5">
        <f t="shared" si="66"/>
        <v>0.14810571496342942</v>
      </c>
      <c r="W310" s="5">
        <f t="shared" si="67"/>
        <v>0.14810571496342942</v>
      </c>
      <c r="X310" s="5">
        <f t="shared" si="68"/>
        <v>0.14810571496342942</v>
      </c>
      <c r="Y310" s="4">
        <f t="shared" si="69"/>
        <v>8.485832533924766</v>
      </c>
    </row>
    <row r="311" spans="1:25" ht="12.75">
      <c r="A311" s="2" t="s">
        <v>559</v>
      </c>
      <c r="B311" t="s">
        <v>723</v>
      </c>
      <c r="C311" s="2">
        <v>22</v>
      </c>
      <c r="D311" s="2">
        <v>41</v>
      </c>
      <c r="E311" s="2" t="s">
        <v>4</v>
      </c>
      <c r="F311" s="2">
        <v>10</v>
      </c>
      <c r="G311" s="2">
        <v>73</v>
      </c>
      <c r="H311" s="2">
        <v>-5.5</v>
      </c>
      <c r="I311" s="9">
        <f t="shared" si="56"/>
        <v>33.67078063746628</v>
      </c>
      <c r="J311" s="9">
        <f t="shared" si="57"/>
        <v>8866.769399163899</v>
      </c>
      <c r="L311" s="5">
        <f t="shared" si="58"/>
        <v>0.17453292222222222</v>
      </c>
      <c r="M311" s="5">
        <f t="shared" si="59"/>
        <v>1.2740903322222221</v>
      </c>
      <c r="N311" s="5"/>
      <c r="O311" s="5">
        <f t="shared" si="60"/>
        <v>-0.6218615622319732</v>
      </c>
      <c r="P311" s="5">
        <f t="shared" si="61"/>
        <v>2.241913880951681</v>
      </c>
      <c r="Q311" s="4">
        <f t="shared" si="62"/>
        <v>8866.769399163899</v>
      </c>
      <c r="R311" s="5"/>
      <c r="S311" s="5">
        <f t="shared" si="63"/>
        <v>0.3546580531132305</v>
      </c>
      <c r="T311" s="5">
        <f t="shared" si="64"/>
        <v>0.5323752881551977</v>
      </c>
      <c r="U311" s="5">
        <f t="shared" si="65"/>
        <v>0.5876659738160408</v>
      </c>
      <c r="V311" s="5">
        <f t="shared" si="66"/>
        <v>0.5876659738160408</v>
      </c>
      <c r="W311" s="5">
        <f t="shared" si="67"/>
        <v>0.5876659738160408</v>
      </c>
      <c r="X311" s="5">
        <f t="shared" si="68"/>
        <v>0.5876659738160408</v>
      </c>
      <c r="Y311" s="4">
        <f t="shared" si="69"/>
        <v>33.67078063746628</v>
      </c>
    </row>
    <row r="312" spans="1:25" ht="12.75">
      <c r="A312" s="2" t="s">
        <v>561</v>
      </c>
      <c r="B312" t="s">
        <v>560</v>
      </c>
      <c r="C312" s="2">
        <v>6</v>
      </c>
      <c r="D312" s="2">
        <v>10</v>
      </c>
      <c r="E312" s="2" t="s">
        <v>44</v>
      </c>
      <c r="F312" s="2">
        <v>19.4</v>
      </c>
      <c r="G312" s="2">
        <v>-99.1</v>
      </c>
      <c r="H312" s="2">
        <v>6</v>
      </c>
      <c r="I312" s="9">
        <f t="shared" si="56"/>
        <v>230.2972987705045</v>
      </c>
      <c r="J312" s="9">
        <f t="shared" si="57"/>
        <v>1559.3286378173773</v>
      </c>
      <c r="L312" s="5">
        <f t="shared" si="58"/>
        <v>0.33859386911111106</v>
      </c>
      <c r="M312" s="5">
        <f t="shared" si="59"/>
        <v>-1.7296212592222222</v>
      </c>
      <c r="N312" s="5"/>
      <c r="O312" s="5">
        <f t="shared" si="60"/>
        <v>0.9232781231257756</v>
      </c>
      <c r="P312" s="5">
        <f t="shared" si="61"/>
        <v>0.394267670750285</v>
      </c>
      <c r="Q312" s="4">
        <f t="shared" si="62"/>
        <v>1559.3286378173773</v>
      </c>
      <c r="R312" s="5"/>
      <c r="S312" s="5">
        <f t="shared" si="63"/>
        <v>-0.2414093898864201</v>
      </c>
      <c r="T312" s="5">
        <f t="shared" si="64"/>
        <v>-0.20044116981191978</v>
      </c>
      <c r="U312" s="5">
        <f t="shared" si="65"/>
        <v>0.8778534534300335</v>
      </c>
      <c r="V312" s="5">
        <f t="shared" si="66"/>
        <v>2.2637391465699666</v>
      </c>
      <c r="W312" s="5">
        <f t="shared" si="67"/>
        <v>-2.2637391465699666</v>
      </c>
      <c r="X312" s="5">
        <f t="shared" si="68"/>
        <v>4.019446053430034</v>
      </c>
      <c r="Y312" s="4">
        <f t="shared" si="69"/>
        <v>230.2972987705045</v>
      </c>
    </row>
    <row r="313" spans="1:25" ht="12.75">
      <c r="A313" s="2" t="s">
        <v>563</v>
      </c>
      <c r="B313" t="s">
        <v>562</v>
      </c>
      <c r="C313" s="2">
        <v>6</v>
      </c>
      <c r="D313" s="2">
        <v>10</v>
      </c>
      <c r="E313" s="2" t="s">
        <v>44</v>
      </c>
      <c r="F313" s="2">
        <v>19</v>
      </c>
      <c r="G313" s="2">
        <v>-111.5</v>
      </c>
      <c r="H313" s="2">
        <v>7</v>
      </c>
      <c r="I313" s="9">
        <f t="shared" si="56"/>
        <v>247.14289930015744</v>
      </c>
      <c r="J313" s="9">
        <f t="shared" si="57"/>
        <v>2177.8488732629553</v>
      </c>
      <c r="L313" s="5">
        <f t="shared" si="58"/>
        <v>0.3316125522222222</v>
      </c>
      <c r="M313" s="5">
        <f t="shared" si="59"/>
        <v>-1.9460420827777778</v>
      </c>
      <c r="N313" s="5"/>
      <c r="O313" s="5">
        <f t="shared" si="60"/>
        <v>0.8521808745968568</v>
      </c>
      <c r="P313" s="5">
        <f t="shared" si="61"/>
        <v>0.5506571108123781</v>
      </c>
      <c r="Q313" s="4">
        <f t="shared" si="62"/>
        <v>2177.8488732629553</v>
      </c>
      <c r="R313" s="5"/>
      <c r="S313" s="5">
        <f t="shared" si="63"/>
        <v>-0.39384909204518814</v>
      </c>
      <c r="T313" s="5">
        <f t="shared" si="64"/>
        <v>-0.16602098233543527</v>
      </c>
      <c r="U313" s="5">
        <f t="shared" si="65"/>
        <v>1.1718646421328875</v>
      </c>
      <c r="V313" s="5">
        <f t="shared" si="66"/>
        <v>1.9697279578671125</v>
      </c>
      <c r="W313" s="5">
        <f t="shared" si="67"/>
        <v>-1.9697279578671125</v>
      </c>
      <c r="X313" s="5">
        <f t="shared" si="68"/>
        <v>4.313457242132888</v>
      </c>
      <c r="Y313" s="4">
        <f t="shared" si="69"/>
        <v>247.14289930015744</v>
      </c>
    </row>
    <row r="314" spans="1:25" ht="12.75">
      <c r="A314" s="2" t="s">
        <v>565</v>
      </c>
      <c r="B314" t="s">
        <v>564</v>
      </c>
      <c r="C314" s="2">
        <v>35</v>
      </c>
      <c r="D314" s="2">
        <v>46</v>
      </c>
      <c r="E314" s="2" t="s">
        <v>9</v>
      </c>
      <c r="F314" s="2">
        <v>12.4</v>
      </c>
      <c r="G314" s="2">
        <v>-1.6</v>
      </c>
      <c r="H314" s="2">
        <v>0</v>
      </c>
      <c r="I314" s="9">
        <f t="shared" si="56"/>
        <v>85.81432284322672</v>
      </c>
      <c r="J314" s="9">
        <f t="shared" si="57"/>
        <v>5119.6597704055075</v>
      </c>
      <c r="L314" s="5">
        <f t="shared" si="58"/>
        <v>0.21642082355555556</v>
      </c>
      <c r="M314" s="5">
        <f t="shared" si="59"/>
        <v>-0.027925267555555557</v>
      </c>
      <c r="N314" s="5"/>
      <c r="O314" s="5">
        <f t="shared" si="60"/>
        <v>0.2728156665860686</v>
      </c>
      <c r="P314" s="5">
        <f t="shared" si="61"/>
        <v>1.2944778180544898</v>
      </c>
      <c r="Q314" s="4">
        <f t="shared" si="62"/>
        <v>5119.6597704055075</v>
      </c>
      <c r="R314" s="5"/>
      <c r="S314" s="5">
        <f t="shared" si="63"/>
        <v>0.7837610410137994</v>
      </c>
      <c r="T314" s="5">
        <f t="shared" si="64"/>
        <v>0.057358855044910506</v>
      </c>
      <c r="U314" s="5">
        <f t="shared" si="65"/>
        <v>1.4977424534349557</v>
      </c>
      <c r="V314" s="5">
        <f t="shared" si="66"/>
        <v>1.4977424534349557</v>
      </c>
      <c r="W314" s="5">
        <f t="shared" si="67"/>
        <v>1.4977424534349557</v>
      </c>
      <c r="X314" s="5">
        <f t="shared" si="68"/>
        <v>1.4977424534349557</v>
      </c>
      <c r="Y314" s="4">
        <f t="shared" si="69"/>
        <v>85.81432284322672</v>
      </c>
    </row>
    <row r="315" spans="1:25" ht="12.75">
      <c r="A315" s="2" t="s">
        <v>566</v>
      </c>
      <c r="B315" t="s">
        <v>662</v>
      </c>
      <c r="C315" s="2">
        <v>26</v>
      </c>
      <c r="D315" s="2">
        <v>49</v>
      </c>
      <c r="E315" s="2" t="s">
        <v>4</v>
      </c>
      <c r="F315" s="2">
        <v>11.7</v>
      </c>
      <c r="G315" s="2">
        <v>104.8</v>
      </c>
      <c r="H315" s="2">
        <v>-7</v>
      </c>
      <c r="I315" s="9">
        <f t="shared" si="56"/>
        <v>352.4674291711292</v>
      </c>
      <c r="J315" s="9">
        <f t="shared" si="57"/>
        <v>9164.61362873864</v>
      </c>
      <c r="L315" s="5">
        <f t="shared" si="58"/>
        <v>0.20420351899999997</v>
      </c>
      <c r="M315" s="5">
        <f t="shared" si="59"/>
        <v>1.8291050248888887</v>
      </c>
      <c r="N315" s="5"/>
      <c r="O315" s="5">
        <f t="shared" si="60"/>
        <v>-0.6790192310720783</v>
      </c>
      <c r="P315" s="5">
        <f t="shared" si="61"/>
        <v>2.3172221564446622</v>
      </c>
      <c r="Q315" s="4">
        <f t="shared" si="62"/>
        <v>9164.61362873864</v>
      </c>
      <c r="R315" s="5"/>
      <c r="S315" s="5">
        <f t="shared" si="63"/>
        <v>-0.07860944554858242</v>
      </c>
      <c r="T315" s="5">
        <f t="shared" si="64"/>
        <v>0.5944863830504264</v>
      </c>
      <c r="U315" s="5">
        <f t="shared" si="65"/>
        <v>0.13146815986086832</v>
      </c>
      <c r="V315" s="5">
        <f t="shared" si="66"/>
        <v>0.13146815986086832</v>
      </c>
      <c r="W315" s="5">
        <f t="shared" si="67"/>
        <v>-0.13146815986086832</v>
      </c>
      <c r="X315" s="5">
        <f t="shared" si="68"/>
        <v>6.151717040139132</v>
      </c>
      <c r="Y315" s="4">
        <f t="shared" si="69"/>
        <v>352.4674291711292</v>
      </c>
    </row>
    <row r="316" spans="1:25" ht="12.75">
      <c r="A316" s="2" t="s">
        <v>568</v>
      </c>
      <c r="B316" t="s">
        <v>567</v>
      </c>
      <c r="C316" s="2">
        <v>26</v>
      </c>
      <c r="D316" s="2">
        <v>49</v>
      </c>
      <c r="E316" s="2" t="s">
        <v>4</v>
      </c>
      <c r="F316" s="2">
        <v>18</v>
      </c>
      <c r="G316" s="2">
        <v>102.6</v>
      </c>
      <c r="H316" s="2">
        <v>-7</v>
      </c>
      <c r="I316" s="9">
        <f t="shared" si="56"/>
        <v>355.9201148099266</v>
      </c>
      <c r="J316" s="9">
        <f t="shared" si="57"/>
        <v>8743.744147587035</v>
      </c>
      <c r="L316" s="5">
        <f t="shared" si="58"/>
        <v>0.31415926</v>
      </c>
      <c r="M316" s="5">
        <f t="shared" si="59"/>
        <v>1.790707782</v>
      </c>
      <c r="N316" s="5"/>
      <c r="O316" s="5">
        <f t="shared" si="60"/>
        <v>-0.5972045016830267</v>
      </c>
      <c r="P316" s="5">
        <f t="shared" si="61"/>
        <v>2.210807622651589</v>
      </c>
      <c r="Q316" s="4">
        <f t="shared" si="62"/>
        <v>8743.744147587035</v>
      </c>
      <c r="R316" s="5"/>
      <c r="S316" s="5">
        <f t="shared" si="63"/>
        <v>-0.04661432175304248</v>
      </c>
      <c r="T316" s="5">
        <f t="shared" si="64"/>
        <v>0.6535204286633925</v>
      </c>
      <c r="U316" s="5">
        <f t="shared" si="65"/>
        <v>0.07120742845546797</v>
      </c>
      <c r="V316" s="5">
        <f t="shared" si="66"/>
        <v>0.07120742845546797</v>
      </c>
      <c r="W316" s="5">
        <f t="shared" si="67"/>
        <v>-0.07120742845546797</v>
      </c>
      <c r="X316" s="5">
        <f t="shared" si="68"/>
        <v>6.211977771544532</v>
      </c>
      <c r="Y316" s="4">
        <f t="shared" si="69"/>
        <v>355.9201148099266</v>
      </c>
    </row>
    <row r="317" spans="1:25" ht="12.75">
      <c r="A317" s="2" t="s">
        <v>569</v>
      </c>
      <c r="B317" t="s">
        <v>663</v>
      </c>
      <c r="C317" s="2">
        <v>24</v>
      </c>
      <c r="D317" s="2">
        <v>44</v>
      </c>
      <c r="E317" s="2" t="s">
        <v>4</v>
      </c>
      <c r="F317" s="2">
        <v>22.2</v>
      </c>
      <c r="G317" s="2">
        <v>113.6</v>
      </c>
      <c r="H317" s="2">
        <v>-8</v>
      </c>
      <c r="I317" s="9">
        <f t="shared" si="56"/>
        <v>344.38096120516343</v>
      </c>
      <c r="J317" s="9">
        <f t="shared" si="57"/>
        <v>8349.591646081832</v>
      </c>
      <c r="L317" s="5">
        <f t="shared" si="58"/>
        <v>0.3874630873333333</v>
      </c>
      <c r="M317" s="5">
        <f t="shared" si="59"/>
        <v>1.9826939964444443</v>
      </c>
      <c r="N317" s="5"/>
      <c r="O317" s="5">
        <f t="shared" si="60"/>
        <v>-0.5144378762014714</v>
      </c>
      <c r="P317" s="5">
        <f t="shared" si="61"/>
        <v>2.1111483302356087</v>
      </c>
      <c r="Q317" s="4">
        <f t="shared" si="62"/>
        <v>8349.591646081832</v>
      </c>
      <c r="R317" s="5"/>
      <c r="S317" s="5">
        <f t="shared" si="63"/>
        <v>-0.18859320899464616</v>
      </c>
      <c r="T317" s="5">
        <f t="shared" si="64"/>
        <v>0.6745994575039239</v>
      </c>
      <c r="U317" s="5">
        <f t="shared" si="65"/>
        <v>0.27260364831650796</v>
      </c>
      <c r="V317" s="5">
        <f t="shared" si="66"/>
        <v>0.27260364831650796</v>
      </c>
      <c r="W317" s="5">
        <f t="shared" si="67"/>
        <v>-0.27260364831650796</v>
      </c>
      <c r="X317" s="5">
        <f t="shared" si="68"/>
        <v>6.010581551683492</v>
      </c>
      <c r="Y317" s="4">
        <f t="shared" si="69"/>
        <v>344.38096120516343</v>
      </c>
    </row>
    <row r="318" spans="1:25" ht="12.75">
      <c r="A318" s="2" t="s">
        <v>571</v>
      </c>
      <c r="B318" t="s">
        <v>570</v>
      </c>
      <c r="C318" s="2">
        <v>26</v>
      </c>
      <c r="D318" s="2">
        <v>49</v>
      </c>
      <c r="E318" s="2" t="s">
        <v>4</v>
      </c>
      <c r="F318" s="2">
        <v>16.8</v>
      </c>
      <c r="G318" s="2">
        <v>96</v>
      </c>
      <c r="H318" s="2">
        <v>-6.5</v>
      </c>
      <c r="I318" s="9">
        <f t="shared" si="56"/>
        <v>3.8337917209731325</v>
      </c>
      <c r="J318" s="9">
        <f t="shared" si="57"/>
        <v>8827.52238039847</v>
      </c>
      <c r="L318" s="5">
        <f t="shared" si="58"/>
        <v>0.29321530933333334</v>
      </c>
      <c r="M318" s="5">
        <f t="shared" si="59"/>
        <v>1.6755160533333333</v>
      </c>
      <c r="N318" s="5"/>
      <c r="O318" s="5">
        <f t="shared" si="60"/>
        <v>-0.6140597927372484</v>
      </c>
      <c r="P318" s="5">
        <f t="shared" si="61"/>
        <v>2.2319904880906374</v>
      </c>
      <c r="Q318" s="4">
        <f t="shared" si="62"/>
        <v>8827.52238039847</v>
      </c>
      <c r="R318" s="5"/>
      <c r="S318" s="5">
        <f t="shared" si="63"/>
        <v>0.043106240968993986</v>
      </c>
      <c r="T318" s="5">
        <f t="shared" si="64"/>
        <v>0.6432583761654527</v>
      </c>
      <c r="U318" s="5">
        <f t="shared" si="65"/>
        <v>0.06691228722528032</v>
      </c>
      <c r="V318" s="5">
        <f t="shared" si="66"/>
        <v>0.06691228722528032</v>
      </c>
      <c r="W318" s="5">
        <f t="shared" si="67"/>
        <v>0.06691228722528032</v>
      </c>
      <c r="X318" s="5">
        <f t="shared" si="68"/>
        <v>0.06691228722528032</v>
      </c>
      <c r="Y318" s="4">
        <f t="shared" si="69"/>
        <v>3.8337917209731325</v>
      </c>
    </row>
    <row r="319" spans="1:25" ht="12.75">
      <c r="A319" s="2" t="s">
        <v>573</v>
      </c>
      <c r="B319" t="s">
        <v>572</v>
      </c>
      <c r="C319" s="2">
        <v>21</v>
      </c>
      <c r="D319" s="2">
        <v>40</v>
      </c>
      <c r="E319" s="2" t="s">
        <v>4</v>
      </c>
      <c r="F319" s="2">
        <v>34.4</v>
      </c>
      <c r="G319" s="2">
        <v>69.2</v>
      </c>
      <c r="H319" s="2">
        <v>-4.5</v>
      </c>
      <c r="I319" s="9">
        <f t="shared" si="56"/>
        <v>25.245592557314243</v>
      </c>
      <c r="J319" s="9">
        <f t="shared" si="57"/>
        <v>7244.640925287152</v>
      </c>
      <c r="L319" s="5">
        <f t="shared" si="58"/>
        <v>0.6003932524444444</v>
      </c>
      <c r="M319" s="5">
        <f t="shared" si="59"/>
        <v>1.2077678217777779</v>
      </c>
      <c r="N319" s="5"/>
      <c r="O319" s="5">
        <f t="shared" si="60"/>
        <v>-0.2580190756118939</v>
      </c>
      <c r="P319" s="5">
        <f t="shared" si="61"/>
        <v>1.8317676170131862</v>
      </c>
      <c r="Q319" s="4">
        <f t="shared" si="62"/>
        <v>7244.640925287152</v>
      </c>
      <c r="R319" s="5"/>
      <c r="S319" s="5">
        <f t="shared" si="63"/>
        <v>0.3365865348059661</v>
      </c>
      <c r="T319" s="5">
        <f t="shared" si="64"/>
        <v>0.7138079007693141</v>
      </c>
      <c r="U319" s="5">
        <f t="shared" si="65"/>
        <v>0.44061870422596394</v>
      </c>
      <c r="V319" s="5">
        <f t="shared" si="66"/>
        <v>0.44061870422596394</v>
      </c>
      <c r="W319" s="5">
        <f t="shared" si="67"/>
        <v>0.44061870422596394</v>
      </c>
      <c r="X319" s="5">
        <f t="shared" si="68"/>
        <v>0.44061870422596394</v>
      </c>
      <c r="Y319" s="4">
        <f t="shared" si="69"/>
        <v>25.245592557314243</v>
      </c>
    </row>
    <row r="320" spans="1:25" ht="12.75">
      <c r="A320" s="2" t="s">
        <v>575</v>
      </c>
      <c r="B320" t="s">
        <v>574</v>
      </c>
      <c r="C320" s="2">
        <v>28</v>
      </c>
      <c r="D320" s="2">
        <v>54</v>
      </c>
      <c r="E320" s="2" t="s">
        <v>18</v>
      </c>
      <c r="F320" s="2">
        <v>-6.2</v>
      </c>
      <c r="G320" s="2">
        <v>106.8</v>
      </c>
      <c r="H320" s="2">
        <v>-7</v>
      </c>
      <c r="I320" s="9">
        <f t="shared" si="56"/>
        <v>344.61020393506215</v>
      </c>
      <c r="J320" s="9">
        <f t="shared" si="57"/>
        <v>10363.134503751542</v>
      </c>
      <c r="L320" s="5">
        <f t="shared" si="58"/>
        <v>-0.10821041177777778</v>
      </c>
      <c r="M320" s="5">
        <f t="shared" si="59"/>
        <v>1.8640116093333332</v>
      </c>
      <c r="N320" s="5"/>
      <c r="O320" s="5">
        <f t="shared" si="60"/>
        <v>-0.8671570213766421</v>
      </c>
      <c r="P320" s="5">
        <f t="shared" si="61"/>
        <v>2.6202615685844606</v>
      </c>
      <c r="Q320" s="4">
        <f t="shared" si="62"/>
        <v>10363.134503751542</v>
      </c>
      <c r="R320" s="5"/>
      <c r="S320" s="5">
        <f t="shared" si="63"/>
        <v>-0.10796269302056917</v>
      </c>
      <c r="T320" s="5">
        <f t="shared" si="64"/>
        <v>0.39222891887201755</v>
      </c>
      <c r="U320" s="5">
        <f t="shared" si="65"/>
        <v>0.2686026079617654</v>
      </c>
      <c r="V320" s="5">
        <f t="shared" si="66"/>
        <v>0.2686026079617654</v>
      </c>
      <c r="W320" s="5">
        <f t="shared" si="67"/>
        <v>-0.2686026079617654</v>
      </c>
      <c r="X320" s="5">
        <f t="shared" si="68"/>
        <v>6.014582592038234</v>
      </c>
      <c r="Y320" s="4">
        <f t="shared" si="69"/>
        <v>344.61020393506215</v>
      </c>
    </row>
    <row r="321" spans="1:25" ht="12.75">
      <c r="A321" s="2" t="s">
        <v>577</v>
      </c>
      <c r="B321" t="s">
        <v>576</v>
      </c>
      <c r="C321" s="2">
        <v>21</v>
      </c>
      <c r="D321" s="2">
        <v>39</v>
      </c>
      <c r="E321" s="2" t="s">
        <v>4</v>
      </c>
      <c r="F321" s="2">
        <v>33</v>
      </c>
      <c r="G321" s="2">
        <v>44.5</v>
      </c>
      <c r="H321" s="2">
        <v>-3</v>
      </c>
      <c r="I321" s="9">
        <f t="shared" si="56"/>
        <v>43.34961038296735</v>
      </c>
      <c r="J321" s="9">
        <f t="shared" si="57"/>
        <v>6537.483916318122</v>
      </c>
      <c r="L321" s="5">
        <f t="shared" si="58"/>
        <v>0.5759586433333334</v>
      </c>
      <c r="M321" s="5">
        <f t="shared" si="59"/>
        <v>0.7766715038888888</v>
      </c>
      <c r="N321" s="5"/>
      <c r="O321" s="5">
        <f t="shared" si="60"/>
        <v>-0.08207809144989126</v>
      </c>
      <c r="P321" s="5">
        <f t="shared" si="61"/>
        <v>1.6529668562119146</v>
      </c>
      <c r="Q321" s="4">
        <f t="shared" si="62"/>
        <v>6537.483916318122</v>
      </c>
      <c r="R321" s="5"/>
      <c r="S321" s="5">
        <f t="shared" si="63"/>
        <v>0.5588284943300796</v>
      </c>
      <c r="T321" s="5">
        <f t="shared" si="64"/>
        <v>0.5919866015557051</v>
      </c>
      <c r="U321" s="5">
        <f t="shared" si="65"/>
        <v>0.7565934177334077</v>
      </c>
      <c r="V321" s="5">
        <f t="shared" si="66"/>
        <v>0.7565934177334077</v>
      </c>
      <c r="W321" s="5">
        <f t="shared" si="67"/>
        <v>0.7565934177334077</v>
      </c>
      <c r="X321" s="5">
        <f t="shared" si="68"/>
        <v>0.7565934177334077</v>
      </c>
      <c r="Y321" s="4">
        <f t="shared" si="69"/>
        <v>43.34961038296735</v>
      </c>
    </row>
    <row r="322" spans="1:25" ht="12.75">
      <c r="A322" s="2" t="s">
        <v>579</v>
      </c>
      <c r="B322" t="s">
        <v>578</v>
      </c>
      <c r="C322" s="2">
        <v>32</v>
      </c>
      <c r="D322" s="2">
        <v>56</v>
      </c>
      <c r="E322" s="2" t="s">
        <v>18</v>
      </c>
      <c r="F322" s="2">
        <v>-17.7</v>
      </c>
      <c r="G322" s="2">
        <v>168.3</v>
      </c>
      <c r="H322" s="2">
        <v>-11</v>
      </c>
      <c r="I322" s="9">
        <f t="shared" si="56"/>
        <v>266.6147014192071</v>
      </c>
      <c r="J322" s="9">
        <f t="shared" si="57"/>
        <v>8069.554190446778</v>
      </c>
      <c r="L322" s="5">
        <f t="shared" si="58"/>
        <v>-0.30892327233333333</v>
      </c>
      <c r="M322" s="5">
        <f t="shared" si="59"/>
        <v>2.937389081</v>
      </c>
      <c r="N322" s="5"/>
      <c r="O322" s="5">
        <f t="shared" si="60"/>
        <v>-0.4524815316487506</v>
      </c>
      <c r="P322" s="5">
        <f t="shared" si="61"/>
        <v>2.0403423996072765</v>
      </c>
      <c r="Q322" s="4">
        <f t="shared" si="62"/>
        <v>8069.554190446778</v>
      </c>
      <c r="R322" s="5"/>
      <c r="S322" s="5">
        <f t="shared" si="63"/>
        <v>-0.7271680223025888</v>
      </c>
      <c r="T322" s="5">
        <f t="shared" si="64"/>
        <v>-0.04301452126271588</v>
      </c>
      <c r="U322" s="5">
        <f t="shared" si="65"/>
        <v>1.5117116946099474</v>
      </c>
      <c r="V322" s="5">
        <f t="shared" si="66"/>
        <v>1.6298809053900527</v>
      </c>
      <c r="W322" s="5">
        <f t="shared" si="67"/>
        <v>-1.6298809053900527</v>
      </c>
      <c r="X322" s="5">
        <f t="shared" si="68"/>
        <v>4.653304294609947</v>
      </c>
      <c r="Y322" s="4">
        <f t="shared" si="69"/>
        <v>266.6147014192071</v>
      </c>
    </row>
    <row r="323" spans="1:25" ht="12.75">
      <c r="A323" s="2" t="s">
        <v>581</v>
      </c>
      <c r="B323" t="s">
        <v>580</v>
      </c>
      <c r="C323" s="2">
        <v>20</v>
      </c>
      <c r="D323" s="2">
        <v>39</v>
      </c>
      <c r="E323" s="2" t="s">
        <v>4</v>
      </c>
      <c r="F323" s="2">
        <v>33.5</v>
      </c>
      <c r="G323" s="2">
        <v>36.3</v>
      </c>
      <c r="H323" s="2">
        <v>-2</v>
      </c>
      <c r="I323" s="9">
        <f t="shared" si="56"/>
        <v>47.909955171692495</v>
      </c>
      <c r="J323" s="9">
        <f t="shared" si="57"/>
        <v>6182.160188929665</v>
      </c>
      <c r="L323" s="5">
        <f t="shared" si="58"/>
        <v>0.5846852894444444</v>
      </c>
      <c r="M323" s="5">
        <f t="shared" si="59"/>
        <v>0.6335545076666667</v>
      </c>
      <c r="N323" s="5"/>
      <c r="O323" s="5">
        <f t="shared" si="60"/>
        <v>0.007671045761556028</v>
      </c>
      <c r="P323" s="5">
        <f t="shared" si="61"/>
        <v>1.5631252057976397</v>
      </c>
      <c r="Q323" s="4">
        <f t="shared" si="62"/>
        <v>6182.160188929665</v>
      </c>
      <c r="R323" s="5"/>
      <c r="S323" s="5">
        <f t="shared" si="63"/>
        <v>0.6061550511768372</v>
      </c>
      <c r="T323" s="5">
        <f t="shared" si="64"/>
        <v>0.5475118568879194</v>
      </c>
      <c r="U323" s="5">
        <f t="shared" si="65"/>
        <v>0.8361864479651159</v>
      </c>
      <c r="V323" s="5">
        <f t="shared" si="66"/>
        <v>0.8361864479651159</v>
      </c>
      <c r="W323" s="5">
        <f t="shared" si="67"/>
        <v>0.8361864479651159</v>
      </c>
      <c r="X323" s="5">
        <f t="shared" si="68"/>
        <v>0.8361864479651159</v>
      </c>
      <c r="Y323" s="4">
        <f t="shared" si="69"/>
        <v>47.909955171692495</v>
      </c>
    </row>
    <row r="324" spans="1:25" ht="12.75">
      <c r="A324" s="2" t="s">
        <v>583</v>
      </c>
      <c r="B324" t="s">
        <v>582</v>
      </c>
      <c r="C324" s="2">
        <v>15</v>
      </c>
      <c r="D324" s="2">
        <v>29</v>
      </c>
      <c r="E324" s="2" t="s">
        <v>1</v>
      </c>
      <c r="F324" s="2">
        <v>57</v>
      </c>
      <c r="G324" s="2">
        <v>24.1</v>
      </c>
      <c r="H324" s="2">
        <v>-3</v>
      </c>
      <c r="I324" s="9">
        <f t="shared" si="56"/>
        <v>34.48626577697378</v>
      </c>
      <c r="J324" s="9">
        <f t="shared" si="57"/>
        <v>4717.34499232627</v>
      </c>
      <c r="L324" s="5">
        <f t="shared" si="58"/>
        <v>0.9948376566666667</v>
      </c>
      <c r="M324" s="5">
        <f t="shared" si="59"/>
        <v>0.4206243425555556</v>
      </c>
      <c r="N324" s="5"/>
      <c r="O324" s="5">
        <f t="shared" si="60"/>
        <v>0.3691010512072472</v>
      </c>
      <c r="P324" s="5">
        <f t="shared" si="61"/>
        <v>1.1927547388941264</v>
      </c>
      <c r="Q324" s="4">
        <f t="shared" si="62"/>
        <v>4717.34499232627</v>
      </c>
      <c r="R324" s="5"/>
      <c r="S324" s="5">
        <f t="shared" si="63"/>
        <v>0.42984585288503446</v>
      </c>
      <c r="T324" s="5">
        <f t="shared" si="64"/>
        <v>0.6257508950646485</v>
      </c>
      <c r="U324" s="5">
        <f t="shared" si="65"/>
        <v>0.6018988742587449</v>
      </c>
      <c r="V324" s="5">
        <f t="shared" si="66"/>
        <v>0.6018988742587449</v>
      </c>
      <c r="W324" s="5">
        <f t="shared" si="67"/>
        <v>0.6018988742587449</v>
      </c>
      <c r="X324" s="5">
        <f t="shared" si="68"/>
        <v>0.6018988742587449</v>
      </c>
      <c r="Y324" s="4">
        <f t="shared" si="69"/>
        <v>34.48626577697378</v>
      </c>
    </row>
    <row r="325" spans="1:25" ht="12.75">
      <c r="A325" s="2" t="s">
        <v>585</v>
      </c>
      <c r="B325" t="s">
        <v>584</v>
      </c>
      <c r="C325" s="2">
        <v>7</v>
      </c>
      <c r="D325" s="2">
        <v>11</v>
      </c>
      <c r="E325" s="2" t="s">
        <v>44</v>
      </c>
      <c r="F325" s="2">
        <v>12</v>
      </c>
      <c r="G325" s="2">
        <v>-86</v>
      </c>
      <c r="H325" s="2">
        <v>6</v>
      </c>
      <c r="I325" s="9">
        <f t="shared" si="56"/>
        <v>192.64439480276712</v>
      </c>
      <c r="J325" s="9">
        <f t="shared" si="57"/>
        <v>1635.6789269895974</v>
      </c>
      <c r="L325" s="5">
        <f t="shared" si="58"/>
        <v>0.20943950666666666</v>
      </c>
      <c r="M325" s="5">
        <f t="shared" si="59"/>
        <v>-1.500983131111111</v>
      </c>
      <c r="N325" s="5"/>
      <c r="O325" s="5">
        <f t="shared" si="60"/>
        <v>0.915690973085129</v>
      </c>
      <c r="P325" s="5">
        <f t="shared" si="61"/>
        <v>0.4135724214891523</v>
      </c>
      <c r="Q325" s="4">
        <f t="shared" si="62"/>
        <v>1635.6789269895974</v>
      </c>
      <c r="R325" s="5"/>
      <c r="S325" s="5">
        <f t="shared" si="63"/>
        <v>-0.07185927122165314</v>
      </c>
      <c r="T325" s="5">
        <f t="shared" si="64"/>
        <v>-0.3203138849100066</v>
      </c>
      <c r="U325" s="5">
        <f t="shared" si="65"/>
        <v>0.22068631746584258</v>
      </c>
      <c r="V325" s="5">
        <f t="shared" si="66"/>
        <v>2.9209062825341574</v>
      </c>
      <c r="W325" s="5">
        <f t="shared" si="67"/>
        <v>-2.9209062825341574</v>
      </c>
      <c r="X325" s="5">
        <f t="shared" si="68"/>
        <v>3.3622789174658427</v>
      </c>
      <c r="Y325" s="4">
        <f t="shared" si="69"/>
        <v>192.64439480276712</v>
      </c>
    </row>
    <row r="326" spans="1:25" ht="12.75">
      <c r="A326" s="2" t="s">
        <v>587</v>
      </c>
      <c r="B326" t="s">
        <v>586</v>
      </c>
      <c r="C326" s="2">
        <v>20</v>
      </c>
      <c r="D326" s="2">
        <v>28</v>
      </c>
      <c r="E326" s="2" t="s">
        <v>1</v>
      </c>
      <c r="F326" s="2">
        <v>44.4</v>
      </c>
      <c r="G326" s="2">
        <v>26.1</v>
      </c>
      <c r="H326" s="2">
        <v>-2</v>
      </c>
      <c r="I326" s="9">
        <f t="shared" si="56"/>
        <v>44.661187968303665</v>
      </c>
      <c r="J326" s="9">
        <f t="shared" si="57"/>
        <v>5280.1551114675785</v>
      </c>
      <c r="L326" s="5">
        <f t="shared" si="58"/>
        <v>0.7749261746666666</v>
      </c>
      <c r="M326" s="5">
        <f t="shared" si="59"/>
        <v>0.45553092700000003</v>
      </c>
      <c r="N326" s="5"/>
      <c r="O326" s="5">
        <f t="shared" si="60"/>
        <v>0.23356077800557912</v>
      </c>
      <c r="P326" s="5">
        <f t="shared" si="61"/>
        <v>1.3350581824191097</v>
      </c>
      <c r="Q326" s="4">
        <f t="shared" si="62"/>
        <v>5280.1551114675785</v>
      </c>
      <c r="R326" s="5"/>
      <c r="S326" s="5">
        <f t="shared" si="63"/>
        <v>0.5582893112374743</v>
      </c>
      <c r="T326" s="5">
        <f t="shared" si="64"/>
        <v>0.5649314409012212</v>
      </c>
      <c r="U326" s="5">
        <f t="shared" si="65"/>
        <v>0.779484764602399</v>
      </c>
      <c r="V326" s="5">
        <f t="shared" si="66"/>
        <v>0.779484764602399</v>
      </c>
      <c r="W326" s="5">
        <f t="shared" si="67"/>
        <v>0.779484764602399</v>
      </c>
      <c r="X326" s="5">
        <f t="shared" si="68"/>
        <v>0.779484764602399</v>
      </c>
      <c r="Y326" s="4">
        <f t="shared" si="69"/>
        <v>44.661187968303665</v>
      </c>
    </row>
    <row r="327" spans="1:25" ht="12.75">
      <c r="A327" s="2" t="s">
        <v>589</v>
      </c>
      <c r="B327" t="s">
        <v>588</v>
      </c>
      <c r="C327" s="2">
        <v>7</v>
      </c>
      <c r="D327" s="2">
        <v>11</v>
      </c>
      <c r="E327" s="2" t="s">
        <v>44</v>
      </c>
      <c r="F327" s="2">
        <v>13.7</v>
      </c>
      <c r="G327" s="2">
        <v>-89.2</v>
      </c>
      <c r="H327" s="2">
        <v>6</v>
      </c>
      <c r="I327" s="9">
        <f t="shared" si="56"/>
        <v>201.36814559513488</v>
      </c>
      <c r="J327" s="9">
        <f t="shared" si="57"/>
        <v>1574.551276171523</v>
      </c>
      <c r="L327" s="5">
        <f t="shared" si="58"/>
        <v>0.23911010344444442</v>
      </c>
      <c r="M327" s="5">
        <f t="shared" si="59"/>
        <v>-1.5568336662222222</v>
      </c>
      <c r="N327" s="5"/>
      <c r="O327" s="5">
        <f t="shared" si="60"/>
        <v>0.9217927784102307</v>
      </c>
      <c r="P327" s="5">
        <f t="shared" si="61"/>
        <v>0.39811663114324225</v>
      </c>
      <c r="Q327" s="4">
        <f t="shared" si="62"/>
        <v>1574.551276171523</v>
      </c>
      <c r="R327" s="5"/>
      <c r="S327" s="5">
        <f t="shared" si="63"/>
        <v>-0.11538381423542822</v>
      </c>
      <c r="T327" s="5">
        <f t="shared" si="64"/>
        <v>-0.29490731806656234</v>
      </c>
      <c r="U327" s="5">
        <f t="shared" si="65"/>
        <v>0.37294448931888013</v>
      </c>
      <c r="V327" s="5">
        <f t="shared" si="66"/>
        <v>2.76864811068112</v>
      </c>
      <c r="W327" s="5">
        <f t="shared" si="67"/>
        <v>-2.76864811068112</v>
      </c>
      <c r="X327" s="5">
        <f t="shared" si="68"/>
        <v>3.51453708931888</v>
      </c>
      <c r="Y327" s="4">
        <f t="shared" si="69"/>
        <v>201.36814559513488</v>
      </c>
    </row>
    <row r="328" spans="1:25" ht="12.75">
      <c r="A328" s="2" t="s">
        <v>726</v>
      </c>
      <c r="B328" t="s">
        <v>719</v>
      </c>
      <c r="C328" s="2">
        <v>15</v>
      </c>
      <c r="D328" s="2">
        <v>28</v>
      </c>
      <c r="E328" s="2" t="s">
        <v>1</v>
      </c>
      <c r="F328" s="2">
        <v>44.9</v>
      </c>
      <c r="G328" s="2">
        <v>20.5</v>
      </c>
      <c r="H328" s="2">
        <v>-1</v>
      </c>
      <c r="I328" s="9">
        <f t="shared" si="56"/>
        <v>46.59280217016974</v>
      </c>
      <c r="J328" s="9">
        <f t="shared" si="57"/>
        <v>5034.698835596301</v>
      </c>
      <c r="L328" s="5">
        <f t="shared" si="58"/>
        <v>0.7836528207777778</v>
      </c>
      <c r="M328" s="5">
        <f t="shared" si="59"/>
        <v>0.35779249055555556</v>
      </c>
      <c r="N328" s="5"/>
      <c r="O328" s="5">
        <f t="shared" si="60"/>
        <v>0.29341814858049753</v>
      </c>
      <c r="P328" s="5">
        <f t="shared" si="61"/>
        <v>1.2729959129194188</v>
      </c>
      <c r="Q328" s="4">
        <f t="shared" si="62"/>
        <v>5034.698835596301</v>
      </c>
      <c r="R328" s="5"/>
      <c r="S328" s="5">
        <f t="shared" si="63"/>
        <v>0.5673067356827749</v>
      </c>
      <c r="T328" s="5">
        <f t="shared" si="64"/>
        <v>0.5366103431862994</v>
      </c>
      <c r="U328" s="5">
        <f t="shared" si="65"/>
        <v>0.8131977917281622</v>
      </c>
      <c r="V328" s="5">
        <f t="shared" si="66"/>
        <v>0.8131977917281622</v>
      </c>
      <c r="W328" s="5">
        <f t="shared" si="67"/>
        <v>0.8131977917281622</v>
      </c>
      <c r="X328" s="5">
        <f t="shared" si="68"/>
        <v>0.8131977917281622</v>
      </c>
      <c r="Y328" s="4">
        <f t="shared" si="69"/>
        <v>46.59280217016974</v>
      </c>
    </row>
    <row r="329" spans="1:25" ht="12.75">
      <c r="A329" s="2" t="s">
        <v>591</v>
      </c>
      <c r="B329" t="s">
        <v>590</v>
      </c>
      <c r="C329" s="2">
        <v>9</v>
      </c>
      <c r="D329" s="2">
        <v>12</v>
      </c>
      <c r="E329" s="2" t="s">
        <v>34</v>
      </c>
      <c r="F329" s="2">
        <v>10.5</v>
      </c>
      <c r="G329" s="2">
        <v>-67</v>
      </c>
      <c r="H329" s="2">
        <v>4</v>
      </c>
      <c r="I329" s="9">
        <f t="shared" si="56"/>
        <v>149.66082996305747</v>
      </c>
      <c r="J329" s="9">
        <f t="shared" si="57"/>
        <v>1915.6586680643936</v>
      </c>
      <c r="L329" s="5">
        <f t="shared" si="58"/>
        <v>0.18325956833333334</v>
      </c>
      <c r="M329" s="5">
        <f t="shared" si="59"/>
        <v>-1.1693705788888888</v>
      </c>
      <c r="N329" s="5"/>
      <c r="O329" s="5">
        <f t="shared" si="60"/>
        <v>0.8849713907584156</v>
      </c>
      <c r="P329" s="5">
        <f t="shared" si="61"/>
        <v>0.484363759308317</v>
      </c>
      <c r="Q329" s="4">
        <f t="shared" si="62"/>
        <v>1915.6586680643936</v>
      </c>
      <c r="R329" s="5"/>
      <c r="S329" s="5">
        <f t="shared" si="63"/>
        <v>0.19212617112798297</v>
      </c>
      <c r="T329" s="5">
        <f t="shared" si="64"/>
        <v>-0.32826914895382875</v>
      </c>
      <c r="U329" s="5">
        <f t="shared" si="65"/>
        <v>0.5295184004344466</v>
      </c>
      <c r="V329" s="5">
        <f t="shared" si="66"/>
        <v>2.612074199565553</v>
      </c>
      <c r="W329" s="5">
        <f t="shared" si="67"/>
        <v>2.612074199565553</v>
      </c>
      <c r="X329" s="5">
        <f t="shared" si="68"/>
        <v>2.612074199565553</v>
      </c>
      <c r="Y329" s="4">
        <f t="shared" si="69"/>
        <v>149.66082996305747</v>
      </c>
    </row>
    <row r="330" spans="1:25" ht="12.75">
      <c r="A330" s="2" t="s">
        <v>592</v>
      </c>
      <c r="B330" t="s">
        <v>708</v>
      </c>
      <c r="C330" s="2">
        <v>8</v>
      </c>
      <c r="D330" s="2">
        <v>11</v>
      </c>
      <c r="E330" s="2" t="s">
        <v>44</v>
      </c>
      <c r="F330" s="2">
        <v>15.7</v>
      </c>
      <c r="G330" s="2">
        <v>-63.7</v>
      </c>
      <c r="H330" s="2">
        <v>4</v>
      </c>
      <c r="I330" s="9">
        <f t="shared" si="56"/>
        <v>137.50170901040897</v>
      </c>
      <c r="J330" s="9">
        <f t="shared" si="57"/>
        <v>1714.1075445115714</v>
      </c>
      <c r="L330" s="5">
        <f t="shared" si="58"/>
        <v>0.2740166878888889</v>
      </c>
      <c r="M330" s="5">
        <f t="shared" si="59"/>
        <v>-1.1117747145555557</v>
      </c>
      <c r="N330" s="5"/>
      <c r="O330" s="5">
        <f t="shared" si="60"/>
        <v>0.9075420181957243</v>
      </c>
      <c r="P330" s="5">
        <f t="shared" si="61"/>
        <v>0.4334026661217627</v>
      </c>
      <c r="Q330" s="4">
        <f t="shared" si="62"/>
        <v>1714.1075445115714</v>
      </c>
      <c r="R330" s="5"/>
      <c r="S330" s="5">
        <f t="shared" si="63"/>
        <v>0.23174855842743206</v>
      </c>
      <c r="T330" s="5">
        <f t="shared" si="64"/>
        <v>-0.25292432394996733</v>
      </c>
      <c r="U330" s="5">
        <f t="shared" si="65"/>
        <v>0.7417350915863659</v>
      </c>
      <c r="V330" s="5">
        <f t="shared" si="66"/>
        <v>2.399857508413634</v>
      </c>
      <c r="W330" s="5">
        <f t="shared" si="67"/>
        <v>2.399857508413634</v>
      </c>
      <c r="X330" s="5">
        <f t="shared" si="68"/>
        <v>2.399857508413634</v>
      </c>
      <c r="Y330" s="4">
        <f t="shared" si="69"/>
        <v>137.50170901040897</v>
      </c>
    </row>
    <row r="331" spans="1:25" ht="12.75">
      <c r="A331" s="2" t="s">
        <v>594</v>
      </c>
      <c r="B331" t="s">
        <v>593</v>
      </c>
      <c r="C331" s="2">
        <v>38</v>
      </c>
      <c r="D331" s="2">
        <v>53</v>
      </c>
      <c r="E331" s="2" t="s">
        <v>9</v>
      </c>
      <c r="F331" s="2">
        <v>-17.8</v>
      </c>
      <c r="G331" s="2">
        <v>31</v>
      </c>
      <c r="H331" s="2">
        <v>-2</v>
      </c>
      <c r="I331" s="9">
        <f t="shared" si="56"/>
        <v>92.93918706001463</v>
      </c>
      <c r="J331" s="9">
        <f t="shared" si="57"/>
        <v>8128.291120034424</v>
      </c>
      <c r="L331" s="5">
        <f t="shared" si="58"/>
        <v>-0.3106686015555556</v>
      </c>
      <c r="M331" s="5">
        <f t="shared" si="59"/>
        <v>0.5410520588888889</v>
      </c>
      <c r="N331" s="5"/>
      <c r="O331" s="5">
        <f t="shared" si="60"/>
        <v>-0.4656751541727474</v>
      </c>
      <c r="P331" s="5">
        <f t="shared" si="61"/>
        <v>2.0551937092375283</v>
      </c>
      <c r="Q331" s="4">
        <f t="shared" si="62"/>
        <v>8128.291120034424</v>
      </c>
      <c r="R331" s="5"/>
      <c r="S331" s="5">
        <f t="shared" si="63"/>
        <v>0.7219189515166213</v>
      </c>
      <c r="T331" s="5">
        <f t="shared" si="64"/>
        <v>-0.0370658910689563</v>
      </c>
      <c r="U331" s="5">
        <f t="shared" si="65"/>
        <v>1.5194978093457907</v>
      </c>
      <c r="V331" s="5">
        <f t="shared" si="66"/>
        <v>1.6220947906542094</v>
      </c>
      <c r="W331" s="5">
        <f t="shared" si="67"/>
        <v>1.6220947906542094</v>
      </c>
      <c r="X331" s="5">
        <f t="shared" si="68"/>
        <v>1.6220947906542094</v>
      </c>
      <c r="Y331" s="4">
        <f t="shared" si="69"/>
        <v>92.93918706001463</v>
      </c>
    </row>
    <row r="332" spans="1:25" ht="12.75">
      <c r="A332" s="2" t="s">
        <v>596</v>
      </c>
      <c r="B332" t="s">
        <v>595</v>
      </c>
      <c r="C332" s="2">
        <v>15</v>
      </c>
      <c r="D332" s="2">
        <v>28</v>
      </c>
      <c r="E332" s="2" t="s">
        <v>1</v>
      </c>
      <c r="F332" s="2">
        <v>41.8</v>
      </c>
      <c r="G332" s="2">
        <v>21.4</v>
      </c>
      <c r="H332" s="2">
        <v>-1</v>
      </c>
      <c r="I332" s="9">
        <f aca="true" t="shared" si="70" ref="I332:I348">Y332</f>
        <v>48.8961728603119</v>
      </c>
      <c r="J332" s="9">
        <f aca="true" t="shared" si="71" ref="J332:J348">Q332</f>
        <v>5191.087694452173</v>
      </c>
      <c r="L332" s="5">
        <f aca="true" t="shared" si="72" ref="L332:L348">F332*DR</f>
        <v>0.7295476148888889</v>
      </c>
      <c r="M332" s="5">
        <f aca="true" t="shared" si="73" ref="M332:M348">G332*DR</f>
        <v>0.3735004535555555</v>
      </c>
      <c r="N332" s="5"/>
      <c r="O332" s="5">
        <f aca="true" t="shared" si="74" ref="O332:O348">COS(HE-M332)*COS(HN)*COS(L332)+SIN(HN)*SIN(L332)</f>
        <v>0.25539705065279117</v>
      </c>
      <c r="P332" s="5">
        <f aca="true" t="shared" si="75" ref="P332:P348">ACOS(O332)</f>
        <v>1.3125379758412574</v>
      </c>
      <c r="Q332" s="4">
        <f aca="true" t="shared" si="76" ref="Q332:Q348">3955*P332</f>
        <v>5191.087694452173</v>
      </c>
      <c r="R332" s="5"/>
      <c r="S332" s="5">
        <f aca="true" t="shared" si="77" ref="S332:S348">SIN(M332-HE)*COS(L332)*COS(HN)</f>
        <v>0.5950945657113723</v>
      </c>
      <c r="T332" s="5">
        <f aca="true" t="shared" si="78" ref="T332:T348">SIN(L332)-SIN(HN)*COS(P332)</f>
        <v>0.5192040967171565</v>
      </c>
      <c r="U332" s="5">
        <f aca="true" t="shared" si="79" ref="U332:U348">ATAN(ABS(S332/T332))</f>
        <v>0.853399193479315</v>
      </c>
      <c r="V332" s="5">
        <f aca="true" t="shared" si="80" ref="V332:V348">IF(T332&lt;0,PI-U332,U332)</f>
        <v>0.853399193479315</v>
      </c>
      <c r="W332" s="5">
        <f aca="true" t="shared" si="81" ref="W332:W348">IF(S332&lt;0,(-1*V332),V332)</f>
        <v>0.853399193479315</v>
      </c>
      <c r="X332" s="5">
        <f aca="true" t="shared" si="82" ref="X332:X348">IF(W332&lt;0,W332+2*PI,W332)</f>
        <v>0.853399193479315</v>
      </c>
      <c r="Y332" s="4">
        <f aca="true" t="shared" si="83" ref="Y332:Y348">X332/PI*180</f>
        <v>48.8961728603119</v>
      </c>
    </row>
    <row r="333" spans="1:25" ht="12.75">
      <c r="A333" s="2" t="s">
        <v>598</v>
      </c>
      <c r="B333" t="s">
        <v>597</v>
      </c>
      <c r="C333" s="2">
        <v>15</v>
      </c>
      <c r="D333" s="2">
        <v>28</v>
      </c>
      <c r="E333" s="2" t="s">
        <v>1</v>
      </c>
      <c r="F333" s="2">
        <v>41.3</v>
      </c>
      <c r="G333" s="2">
        <v>19.8</v>
      </c>
      <c r="H333" s="2">
        <v>-1</v>
      </c>
      <c r="I333" s="9">
        <f t="shared" si="70"/>
        <v>50.01877622357772</v>
      </c>
      <c r="J333" s="9">
        <f t="shared" si="71"/>
        <v>5141.810933134662</v>
      </c>
      <c r="L333" s="5">
        <f t="shared" si="72"/>
        <v>0.7208209687777777</v>
      </c>
      <c r="M333" s="5">
        <f t="shared" si="73"/>
        <v>0.34557518600000003</v>
      </c>
      <c r="N333" s="5"/>
      <c r="O333" s="5">
        <f t="shared" si="74"/>
        <v>0.26742307503768525</v>
      </c>
      <c r="P333" s="5">
        <f t="shared" si="75"/>
        <v>1.3000786177331636</v>
      </c>
      <c r="Q333" s="4">
        <f t="shared" si="76"/>
        <v>5141.810933134662</v>
      </c>
      <c r="R333" s="5"/>
      <c r="S333" s="5">
        <f t="shared" si="77"/>
        <v>0.6031139070743223</v>
      </c>
      <c r="T333" s="5">
        <f t="shared" si="78"/>
        <v>0.5057359610239527</v>
      </c>
      <c r="U333" s="5">
        <f t="shared" si="79"/>
        <v>0.8729923180280428</v>
      </c>
      <c r="V333" s="5">
        <f t="shared" si="80"/>
        <v>0.8729923180280428</v>
      </c>
      <c r="W333" s="5">
        <f t="shared" si="81"/>
        <v>0.8729923180280428</v>
      </c>
      <c r="X333" s="5">
        <f t="shared" si="82"/>
        <v>0.8729923180280428</v>
      </c>
      <c r="Y333" s="4">
        <f t="shared" si="83"/>
        <v>50.01877622357772</v>
      </c>
    </row>
    <row r="334" spans="1:25" ht="12.75">
      <c r="A334" s="2" t="s">
        <v>600</v>
      </c>
      <c r="B334" t="s">
        <v>599</v>
      </c>
      <c r="C334" s="2">
        <v>14</v>
      </c>
      <c r="D334" s="2">
        <v>37</v>
      </c>
      <c r="E334" s="2" t="s">
        <v>1</v>
      </c>
      <c r="F334" s="2">
        <v>36.1</v>
      </c>
      <c r="G334" s="2">
        <v>-5.4</v>
      </c>
      <c r="H334" s="2">
        <v>-1</v>
      </c>
      <c r="I334" s="9">
        <f t="shared" si="70"/>
        <v>65.0339998752665</v>
      </c>
      <c r="J334" s="9">
        <f t="shared" si="71"/>
        <v>4115.108991550683</v>
      </c>
      <c r="L334" s="5">
        <f t="shared" si="72"/>
        <v>0.6300638492222222</v>
      </c>
      <c r="M334" s="5">
        <f t="shared" si="73"/>
        <v>-0.094247778</v>
      </c>
      <c r="N334" s="5"/>
      <c r="O334" s="5">
        <f t="shared" si="74"/>
        <v>0.505803934719005</v>
      </c>
      <c r="P334" s="5">
        <f t="shared" si="75"/>
        <v>1.0404826780153433</v>
      </c>
      <c r="Q334" s="4">
        <f t="shared" si="76"/>
        <v>4115.108991550683</v>
      </c>
      <c r="R334" s="5"/>
      <c r="S334" s="5">
        <f t="shared" si="77"/>
        <v>0.6388048748029462</v>
      </c>
      <c r="T334" s="5">
        <f t="shared" si="78"/>
        <v>0.2974182480786784</v>
      </c>
      <c r="U334" s="5">
        <f t="shared" si="79"/>
        <v>1.1350574042029897</v>
      </c>
      <c r="V334" s="5">
        <f t="shared" si="80"/>
        <v>1.1350574042029897</v>
      </c>
      <c r="W334" s="5">
        <f t="shared" si="81"/>
        <v>1.1350574042029897</v>
      </c>
      <c r="X334" s="5">
        <f t="shared" si="82"/>
        <v>1.1350574042029897</v>
      </c>
      <c r="Y334" s="4">
        <f t="shared" si="83"/>
        <v>65.0339998752665</v>
      </c>
    </row>
    <row r="335" spans="1:25" ht="12.75">
      <c r="A335" s="2" t="s">
        <v>602</v>
      </c>
      <c r="B335" t="s">
        <v>601</v>
      </c>
      <c r="C335" s="2">
        <v>20</v>
      </c>
      <c r="D335" s="2">
        <v>39</v>
      </c>
      <c r="E335" s="2" t="s">
        <v>4</v>
      </c>
      <c r="F335" s="2">
        <v>34.6</v>
      </c>
      <c r="G335" s="2">
        <v>33</v>
      </c>
      <c r="H335" s="2">
        <v>-2</v>
      </c>
      <c r="I335" s="9">
        <f t="shared" si="70"/>
        <v>48.945009400300734</v>
      </c>
      <c r="J335" s="9">
        <f t="shared" si="71"/>
        <v>5991.68010580302</v>
      </c>
      <c r="L335" s="5">
        <f t="shared" si="72"/>
        <v>0.6038839108888889</v>
      </c>
      <c r="M335" s="5">
        <f t="shared" si="73"/>
        <v>0.5759586433333334</v>
      </c>
      <c r="N335" s="5"/>
      <c r="O335" s="5">
        <f t="shared" si="74"/>
        <v>0.05580395881783984</v>
      </c>
      <c r="P335" s="5">
        <f t="shared" si="75"/>
        <v>1.51496336429912</v>
      </c>
      <c r="Q335" s="4">
        <f t="shared" si="76"/>
        <v>5991.68010580302</v>
      </c>
      <c r="R335" s="5"/>
      <c r="S335" s="5">
        <f t="shared" si="77"/>
        <v>0.6150047593241863</v>
      </c>
      <c r="T335" s="5">
        <f t="shared" si="78"/>
        <v>0.5356526601672364</v>
      </c>
      <c r="U335" s="5">
        <f t="shared" si="79"/>
        <v>0.8542515518828623</v>
      </c>
      <c r="V335" s="5">
        <f t="shared" si="80"/>
        <v>0.8542515518828623</v>
      </c>
      <c r="W335" s="5">
        <f t="shared" si="81"/>
        <v>0.8542515518828623</v>
      </c>
      <c r="X335" s="5">
        <f t="shared" si="82"/>
        <v>0.8542515518828623</v>
      </c>
      <c r="Y335" s="4">
        <f t="shared" si="83"/>
        <v>48.945009400300734</v>
      </c>
    </row>
    <row r="336" spans="1:25" ht="12.75">
      <c r="A336" s="2" t="s">
        <v>604</v>
      </c>
      <c r="B336" t="s">
        <v>603</v>
      </c>
      <c r="C336" s="2">
        <v>36</v>
      </c>
      <c r="D336" s="2">
        <v>66</v>
      </c>
      <c r="E336" s="2" t="s">
        <v>9</v>
      </c>
      <c r="F336" s="2">
        <v>-16</v>
      </c>
      <c r="G336" s="2">
        <v>-5.9</v>
      </c>
      <c r="H336" s="2">
        <v>0</v>
      </c>
      <c r="I336" s="9">
        <f t="shared" si="70"/>
        <v>111.69135501035503</v>
      </c>
      <c r="J336" s="9">
        <f t="shared" si="71"/>
        <v>6034.406391842295</v>
      </c>
      <c r="L336" s="5">
        <f t="shared" si="72"/>
        <v>-0.27925267555555555</v>
      </c>
      <c r="M336" s="5">
        <f t="shared" si="73"/>
        <v>-0.10297442411111112</v>
      </c>
      <c r="N336" s="5"/>
      <c r="O336" s="5">
        <f t="shared" si="74"/>
        <v>0.04501463983177967</v>
      </c>
      <c r="P336" s="5">
        <f t="shared" si="75"/>
        <v>1.5257664707565854</v>
      </c>
      <c r="Q336" s="4">
        <f t="shared" si="76"/>
        <v>6034.406391842295</v>
      </c>
      <c r="R336" s="5"/>
      <c r="S336" s="5">
        <f t="shared" si="77"/>
        <v>0.7582315894571326</v>
      </c>
      <c r="T336" s="5">
        <f t="shared" si="78"/>
        <v>-0.3016045001811576</v>
      </c>
      <c r="U336" s="5">
        <f t="shared" si="79"/>
        <v>1.1922107423083097</v>
      </c>
      <c r="V336" s="5">
        <f t="shared" si="80"/>
        <v>1.9493818576916904</v>
      </c>
      <c r="W336" s="5">
        <f t="shared" si="81"/>
        <v>1.9493818576916904</v>
      </c>
      <c r="X336" s="5">
        <f t="shared" si="82"/>
        <v>1.9493818576916904</v>
      </c>
      <c r="Y336" s="4">
        <f t="shared" si="83"/>
        <v>111.69135501035503</v>
      </c>
    </row>
    <row r="337" spans="1:25" ht="12.75">
      <c r="A337" s="2" t="s">
        <v>605</v>
      </c>
      <c r="B337" t="s">
        <v>709</v>
      </c>
      <c r="C337" s="2">
        <v>36</v>
      </c>
      <c r="D337" s="2">
        <v>66</v>
      </c>
      <c r="E337" s="2" t="s">
        <v>9</v>
      </c>
      <c r="F337" s="2">
        <v>-8</v>
      </c>
      <c r="G337" s="2">
        <v>-14.4</v>
      </c>
      <c r="H337" s="2">
        <v>0</v>
      </c>
      <c r="I337" s="9">
        <f t="shared" si="70"/>
        <v>110.6456075495901</v>
      </c>
      <c r="J337" s="9">
        <f t="shared" si="71"/>
        <v>5241.557492358367</v>
      </c>
      <c r="L337" s="5">
        <f t="shared" si="72"/>
        <v>-0.13962633777777778</v>
      </c>
      <c r="M337" s="5">
        <f t="shared" si="73"/>
        <v>-0.25132740800000003</v>
      </c>
      <c r="N337" s="5"/>
      <c r="O337" s="5">
        <f t="shared" si="74"/>
        <v>0.2430387829699799</v>
      </c>
      <c r="P337" s="5">
        <f t="shared" si="75"/>
        <v>1.3252989866898526</v>
      </c>
      <c r="Q337" s="4">
        <f t="shared" si="76"/>
        <v>5241.557492358367</v>
      </c>
      <c r="R337" s="5"/>
      <c r="S337" s="5">
        <f t="shared" si="77"/>
        <v>0.7414657639112957</v>
      </c>
      <c r="T337" s="5">
        <f t="shared" si="78"/>
        <v>-0.2793724715150706</v>
      </c>
      <c r="U337" s="5">
        <f t="shared" si="79"/>
        <v>1.2104624783316869</v>
      </c>
      <c r="V337" s="5">
        <f t="shared" si="80"/>
        <v>1.9311301216683132</v>
      </c>
      <c r="W337" s="5">
        <f t="shared" si="81"/>
        <v>1.9311301216683132</v>
      </c>
      <c r="X337" s="5">
        <f t="shared" si="82"/>
        <v>1.9311301216683132</v>
      </c>
      <c r="Y337" s="4">
        <f t="shared" si="83"/>
        <v>110.6456075495901</v>
      </c>
    </row>
    <row r="338" spans="1:25" ht="12.75">
      <c r="A338" s="2" t="s">
        <v>606</v>
      </c>
      <c r="B338" t="s">
        <v>668</v>
      </c>
      <c r="C338" s="2">
        <v>38</v>
      </c>
      <c r="D338" s="2">
        <v>66</v>
      </c>
      <c r="E338" s="2" t="s">
        <v>9</v>
      </c>
      <c r="F338" s="2">
        <v>-37.1</v>
      </c>
      <c r="G338" s="2">
        <v>-12.3</v>
      </c>
      <c r="H338" s="2">
        <v>0</v>
      </c>
      <c r="I338" s="9">
        <f t="shared" si="70"/>
        <v>131.68692361204407</v>
      </c>
      <c r="J338" s="9">
        <f t="shared" si="71"/>
        <v>6646.895645575869</v>
      </c>
      <c r="L338" s="5">
        <f t="shared" si="72"/>
        <v>-0.6475171414444445</v>
      </c>
      <c r="M338" s="5">
        <f t="shared" si="73"/>
        <v>-0.21467549433333336</v>
      </c>
      <c r="N338" s="5"/>
      <c r="O338" s="5">
        <f t="shared" si="74"/>
        <v>-0.10961398195926264</v>
      </c>
      <c r="P338" s="5">
        <f t="shared" si="75"/>
        <v>1.6806310102593853</v>
      </c>
      <c r="Q338" s="4">
        <f t="shared" si="76"/>
        <v>6646.895645575869</v>
      </c>
      <c r="R338" s="5"/>
      <c r="S338" s="5">
        <f t="shared" si="77"/>
        <v>0.6063343651481934</v>
      </c>
      <c r="T338" s="5">
        <f t="shared" si="78"/>
        <v>-0.5399760480254331</v>
      </c>
      <c r="U338" s="5">
        <f t="shared" si="79"/>
        <v>0.8432222403535399</v>
      </c>
      <c r="V338" s="5">
        <f t="shared" si="80"/>
        <v>2.2983703596464604</v>
      </c>
      <c r="W338" s="5">
        <f t="shared" si="81"/>
        <v>2.2983703596464604</v>
      </c>
      <c r="X338" s="5">
        <f t="shared" si="82"/>
        <v>2.2983703596464604</v>
      </c>
      <c r="Y338" s="4">
        <f t="shared" si="83"/>
        <v>131.68692361204407</v>
      </c>
    </row>
    <row r="339" spans="1:25" ht="12.75">
      <c r="A339" s="2" t="s">
        <v>608</v>
      </c>
      <c r="B339" t="s">
        <v>607</v>
      </c>
      <c r="C339" s="2">
        <v>8</v>
      </c>
      <c r="D339" s="2">
        <v>11</v>
      </c>
      <c r="E339" s="2" t="s">
        <v>44</v>
      </c>
      <c r="F339" s="2">
        <v>19.5</v>
      </c>
      <c r="G339" s="2">
        <v>-81.2</v>
      </c>
      <c r="H339" s="2">
        <v>5</v>
      </c>
      <c r="I339" s="9">
        <f t="shared" si="70"/>
        <v>181.25157716274785</v>
      </c>
      <c r="J339" s="9">
        <f t="shared" si="71"/>
        <v>1086.0285410377976</v>
      </c>
      <c r="L339" s="5">
        <f t="shared" si="72"/>
        <v>0.3403391983333333</v>
      </c>
      <c r="M339" s="5">
        <f t="shared" si="73"/>
        <v>-1.4172073284444444</v>
      </c>
      <c r="N339" s="5"/>
      <c r="O339" s="5">
        <f t="shared" si="74"/>
        <v>0.9625347307322472</v>
      </c>
      <c r="P339" s="5">
        <f t="shared" si="75"/>
        <v>0.27459634413092227</v>
      </c>
      <c r="Q339" s="4">
        <f t="shared" si="76"/>
        <v>1086.0285410377976</v>
      </c>
      <c r="R339" s="5"/>
      <c r="S339" s="5">
        <f t="shared" si="77"/>
        <v>-0.004837958440685768</v>
      </c>
      <c r="T339" s="5">
        <f t="shared" si="78"/>
        <v>-0.2214410124729031</v>
      </c>
      <c r="U339" s="5">
        <f t="shared" si="79"/>
        <v>0.021844141960097818</v>
      </c>
      <c r="V339" s="5">
        <f t="shared" si="80"/>
        <v>3.1197484580399024</v>
      </c>
      <c r="W339" s="5">
        <f t="shared" si="81"/>
        <v>-3.1197484580399024</v>
      </c>
      <c r="X339" s="5">
        <f t="shared" si="82"/>
        <v>3.1634367419600977</v>
      </c>
      <c r="Y339" s="4">
        <f t="shared" si="83"/>
        <v>181.25157716274785</v>
      </c>
    </row>
    <row r="340" spans="1:25" ht="12.75">
      <c r="A340" s="2" t="s">
        <v>612</v>
      </c>
      <c r="B340" t="s">
        <v>611</v>
      </c>
      <c r="C340" s="2">
        <v>32</v>
      </c>
      <c r="D340" s="2">
        <v>62</v>
      </c>
      <c r="E340" s="2" t="s">
        <v>18</v>
      </c>
      <c r="F340" s="2">
        <v>-19</v>
      </c>
      <c r="G340" s="2">
        <v>-169.9</v>
      </c>
      <c r="H340" s="2">
        <v>11</v>
      </c>
      <c r="I340" s="9">
        <f t="shared" si="70"/>
        <v>253.7874549698899</v>
      </c>
      <c r="J340" s="9">
        <f t="shared" si="71"/>
        <v>6908.756040084315</v>
      </c>
      <c r="L340" s="5">
        <f t="shared" si="72"/>
        <v>-0.3316125522222222</v>
      </c>
      <c r="M340" s="5">
        <f t="shared" si="73"/>
        <v>-2.9653143485555558</v>
      </c>
      <c r="N340" s="5"/>
      <c r="O340" s="5">
        <f t="shared" si="74"/>
        <v>-0.17513673122355236</v>
      </c>
      <c r="P340" s="5">
        <f t="shared" si="75"/>
        <v>1.746840970944201</v>
      </c>
      <c r="Q340" s="4">
        <f t="shared" si="76"/>
        <v>6908.756040084315</v>
      </c>
      <c r="R340" s="5"/>
      <c r="S340" s="5">
        <f t="shared" si="77"/>
        <v>-0.7722362664174335</v>
      </c>
      <c r="T340" s="5">
        <f t="shared" si="78"/>
        <v>-0.22453875951236574</v>
      </c>
      <c r="U340" s="5">
        <f t="shared" si="79"/>
        <v>1.287834013923552</v>
      </c>
      <c r="V340" s="5">
        <f t="shared" si="80"/>
        <v>1.853758586076448</v>
      </c>
      <c r="W340" s="5">
        <f t="shared" si="81"/>
        <v>-1.853758586076448</v>
      </c>
      <c r="X340" s="5">
        <f t="shared" si="82"/>
        <v>4.429426613923552</v>
      </c>
      <c r="Y340" s="4">
        <f t="shared" si="83"/>
        <v>253.7874549698899</v>
      </c>
    </row>
    <row r="341" spans="1:25" ht="12.75">
      <c r="A341" s="2" t="s">
        <v>614</v>
      </c>
      <c r="B341" t="s">
        <v>613</v>
      </c>
      <c r="C341" s="2">
        <v>31</v>
      </c>
      <c r="D341" s="2">
        <v>62</v>
      </c>
      <c r="E341" s="2" t="s">
        <v>18</v>
      </c>
      <c r="F341" s="2">
        <v>-8.4</v>
      </c>
      <c r="G341" s="2">
        <v>-172.7</v>
      </c>
      <c r="H341" s="2">
        <v>11</v>
      </c>
      <c r="I341" s="9">
        <f t="shared" si="70"/>
        <v>264.17874037016367</v>
      </c>
      <c r="J341" s="9">
        <f t="shared" si="71"/>
        <v>6650.411887476981</v>
      </c>
      <c r="L341" s="5">
        <f t="shared" si="72"/>
        <v>-0.14660765466666667</v>
      </c>
      <c r="M341" s="5">
        <f t="shared" si="73"/>
        <v>-3.0141835667777777</v>
      </c>
      <c r="N341" s="5"/>
      <c r="O341" s="5">
        <f t="shared" si="74"/>
        <v>-0.11049764366579255</v>
      </c>
      <c r="P341" s="5">
        <f t="shared" si="75"/>
        <v>1.6815200726869737</v>
      </c>
      <c r="Q341" s="4">
        <f t="shared" si="76"/>
        <v>6650.411887476981</v>
      </c>
      <c r="R341" s="5"/>
      <c r="S341" s="5">
        <f t="shared" si="77"/>
        <v>-0.8076543926801497</v>
      </c>
      <c r="T341" s="5">
        <f t="shared" si="78"/>
        <v>-0.08234134601139102</v>
      </c>
      <c r="U341" s="5">
        <f t="shared" si="79"/>
        <v>1.4691961545790415</v>
      </c>
      <c r="V341" s="5">
        <f t="shared" si="80"/>
        <v>1.6723964454209586</v>
      </c>
      <c r="W341" s="5">
        <f t="shared" si="81"/>
        <v>-1.6723964454209586</v>
      </c>
      <c r="X341" s="5">
        <f t="shared" si="82"/>
        <v>4.610788754579041</v>
      </c>
      <c r="Y341" s="4">
        <f t="shared" si="83"/>
        <v>264.17874037016367</v>
      </c>
    </row>
    <row r="342" spans="1:25" ht="12.75">
      <c r="A342" s="2" t="s">
        <v>616</v>
      </c>
      <c r="B342" t="s">
        <v>615</v>
      </c>
      <c r="C342" s="2">
        <v>32</v>
      </c>
      <c r="D342" s="2">
        <v>60</v>
      </c>
      <c r="E342" s="2" t="s">
        <v>18</v>
      </c>
      <c r="F342" s="2">
        <v>-36.9</v>
      </c>
      <c r="G342" s="2">
        <v>174.8</v>
      </c>
      <c r="H342" s="2">
        <v>-12</v>
      </c>
      <c r="I342" s="9">
        <f t="shared" si="70"/>
        <v>244.10809276004642</v>
      </c>
      <c r="J342" s="9">
        <f t="shared" si="71"/>
        <v>8321.642766773763</v>
      </c>
      <c r="L342" s="5">
        <f t="shared" si="72"/>
        <v>-0.644026483</v>
      </c>
      <c r="M342" s="5">
        <f t="shared" si="73"/>
        <v>3.0508354804444444</v>
      </c>
      <c r="N342" s="5"/>
      <c r="O342" s="5">
        <f t="shared" si="74"/>
        <v>-0.5083651733849974</v>
      </c>
      <c r="P342" s="5">
        <f t="shared" si="75"/>
        <v>2.1040816098037327</v>
      </c>
      <c r="Q342" s="4">
        <f t="shared" si="76"/>
        <v>8321.642766773763</v>
      </c>
      <c r="R342" s="5"/>
      <c r="S342" s="5">
        <f t="shared" si="77"/>
        <v>-0.6328080363229668</v>
      </c>
      <c r="T342" s="5">
        <f t="shared" si="78"/>
        <v>-0.3071646395963824</v>
      </c>
      <c r="U342" s="5">
        <f t="shared" si="79"/>
        <v>1.1188972767504188</v>
      </c>
      <c r="V342" s="5">
        <f t="shared" si="80"/>
        <v>2.0226953232495815</v>
      </c>
      <c r="W342" s="5">
        <f t="shared" si="81"/>
        <v>-2.0226953232495815</v>
      </c>
      <c r="X342" s="5">
        <f t="shared" si="82"/>
        <v>4.260489876750419</v>
      </c>
      <c r="Y342" s="4">
        <f t="shared" si="83"/>
        <v>244.10809276004642</v>
      </c>
    </row>
    <row r="343" spans="1:25" ht="12.75">
      <c r="A343" s="2" t="s">
        <v>618</v>
      </c>
      <c r="B343" t="s">
        <v>617</v>
      </c>
      <c r="C343" s="2">
        <v>32</v>
      </c>
      <c r="D343" s="2">
        <v>60</v>
      </c>
      <c r="E343" s="2" t="s">
        <v>18</v>
      </c>
      <c r="F343" s="2">
        <v>-44</v>
      </c>
      <c r="G343" s="2">
        <v>-176.5</v>
      </c>
      <c r="H343" s="2">
        <v>-12.75</v>
      </c>
      <c r="I343" s="9">
        <f t="shared" si="70"/>
        <v>233.66518136451467</v>
      </c>
      <c r="J343" s="9">
        <f t="shared" si="71"/>
        <v>8097.0554313309485</v>
      </c>
      <c r="L343" s="5">
        <f t="shared" si="72"/>
        <v>-0.7679448577777778</v>
      </c>
      <c r="M343" s="5">
        <f t="shared" si="73"/>
        <v>-3.080506077222222</v>
      </c>
      <c r="N343" s="5"/>
      <c r="O343" s="5">
        <f t="shared" si="74"/>
        <v>-0.4586715249929285</v>
      </c>
      <c r="P343" s="5">
        <f t="shared" si="75"/>
        <v>2.047295937125398</v>
      </c>
      <c r="Q343" s="4">
        <f t="shared" si="76"/>
        <v>8097.0554313309485</v>
      </c>
      <c r="R343" s="5"/>
      <c r="S343" s="5">
        <f t="shared" si="77"/>
        <v>-0.5847229839882905</v>
      </c>
      <c r="T343" s="5">
        <f t="shared" si="78"/>
        <v>-0.4300690663088614</v>
      </c>
      <c r="U343" s="5">
        <f t="shared" si="79"/>
        <v>0.9366340925134286</v>
      </c>
      <c r="V343" s="5">
        <f t="shared" si="80"/>
        <v>2.2049585074865714</v>
      </c>
      <c r="W343" s="5">
        <f t="shared" si="81"/>
        <v>-2.2049585074865714</v>
      </c>
      <c r="X343" s="5">
        <f t="shared" si="82"/>
        <v>4.078226692513429</v>
      </c>
      <c r="Y343" s="4">
        <f t="shared" si="83"/>
        <v>233.66518136451467</v>
      </c>
    </row>
    <row r="344" spans="1:25" ht="12.75">
      <c r="A344" s="2" t="s">
        <v>620</v>
      </c>
      <c r="B344" t="s">
        <v>619</v>
      </c>
      <c r="C344" s="2">
        <v>32</v>
      </c>
      <c r="D344" s="2">
        <v>60</v>
      </c>
      <c r="E344" s="2" t="s">
        <v>18</v>
      </c>
      <c r="F344" s="2">
        <v>-30</v>
      </c>
      <c r="G344" s="2">
        <v>-177.9</v>
      </c>
      <c r="H344" s="2">
        <v>-12</v>
      </c>
      <c r="I344" s="9">
        <f t="shared" si="70"/>
        <v>248.01288089876988</v>
      </c>
      <c r="J344" s="9">
        <f t="shared" si="71"/>
        <v>7734.394873869377</v>
      </c>
      <c r="L344" s="5">
        <f t="shared" si="72"/>
        <v>-0.5235987666666666</v>
      </c>
      <c r="M344" s="5">
        <f t="shared" si="73"/>
        <v>-3.1049406863333333</v>
      </c>
      <c r="N344" s="5"/>
      <c r="O344" s="5">
        <f t="shared" si="74"/>
        <v>-0.37537644152207816</v>
      </c>
      <c r="P344" s="5">
        <f t="shared" si="75"/>
        <v>1.9555992095750638</v>
      </c>
      <c r="Q344" s="4">
        <f t="shared" si="76"/>
        <v>7734.394873869377</v>
      </c>
      <c r="R344" s="5"/>
      <c r="S344" s="5">
        <f t="shared" si="77"/>
        <v>-0.7020432038819646</v>
      </c>
      <c r="T344" s="5">
        <f t="shared" si="78"/>
        <v>-0.28346030643865416</v>
      </c>
      <c r="U344" s="5">
        <f t="shared" si="79"/>
        <v>1.1870486852014268</v>
      </c>
      <c r="V344" s="5">
        <f t="shared" si="80"/>
        <v>1.9545439147985733</v>
      </c>
      <c r="W344" s="5">
        <f t="shared" si="81"/>
        <v>-1.9545439147985733</v>
      </c>
      <c r="X344" s="5">
        <f t="shared" si="82"/>
        <v>4.328641285201427</v>
      </c>
      <c r="Y344" s="4">
        <f t="shared" si="83"/>
        <v>248.01288089876988</v>
      </c>
    </row>
    <row r="345" spans="1:25" ht="12.75">
      <c r="A345" s="2" t="s">
        <v>621</v>
      </c>
      <c r="B345" t="s">
        <v>669</v>
      </c>
      <c r="C345" s="2">
        <v>32</v>
      </c>
      <c r="D345" s="2">
        <v>60</v>
      </c>
      <c r="E345" s="2" t="s">
        <v>18</v>
      </c>
      <c r="F345" s="2">
        <v>-50.7</v>
      </c>
      <c r="G345" s="2">
        <v>166.5</v>
      </c>
      <c r="H345" s="2">
        <v>-12</v>
      </c>
      <c r="I345" s="9">
        <f t="shared" si="70"/>
        <v>229.94838978378544</v>
      </c>
      <c r="J345" s="9">
        <f t="shared" si="71"/>
        <v>8988.782429822599</v>
      </c>
      <c r="L345" s="5">
        <f t="shared" si="72"/>
        <v>-0.8848819156666667</v>
      </c>
      <c r="M345" s="5">
        <f t="shared" si="73"/>
        <v>2.905973155</v>
      </c>
      <c r="N345" s="5"/>
      <c r="O345" s="5">
        <f t="shared" si="74"/>
        <v>-0.6457215549726079</v>
      </c>
      <c r="P345" s="5">
        <f t="shared" si="75"/>
        <v>2.2727642047591905</v>
      </c>
      <c r="Q345" s="4">
        <f t="shared" si="76"/>
        <v>8988.782429822599</v>
      </c>
      <c r="R345" s="5"/>
      <c r="S345" s="5">
        <f t="shared" si="77"/>
        <v>-0.4774353010072397</v>
      </c>
      <c r="T345" s="5">
        <f t="shared" si="78"/>
        <v>-0.4013492093139699</v>
      </c>
      <c r="U345" s="5">
        <f t="shared" si="79"/>
        <v>0.8717638429258662</v>
      </c>
      <c r="V345" s="5">
        <f t="shared" si="80"/>
        <v>2.269828757074134</v>
      </c>
      <c r="W345" s="5">
        <f t="shared" si="81"/>
        <v>-2.269828757074134</v>
      </c>
      <c r="X345" s="5">
        <f t="shared" si="82"/>
        <v>4.013356442925867</v>
      </c>
      <c r="Y345" s="4">
        <f t="shared" si="83"/>
        <v>229.94838978378544</v>
      </c>
    </row>
    <row r="346" spans="1:25" ht="12.75">
      <c r="A346" s="2" t="s">
        <v>623</v>
      </c>
      <c r="B346" t="s">
        <v>622</v>
      </c>
      <c r="C346" s="2">
        <v>11</v>
      </c>
      <c r="D346" s="2">
        <v>14</v>
      </c>
      <c r="E346" s="2" t="s">
        <v>34</v>
      </c>
      <c r="F346" s="2">
        <v>-25.3</v>
      </c>
      <c r="G346" s="2">
        <v>-57.7</v>
      </c>
      <c r="H346" s="2">
        <v>4</v>
      </c>
      <c r="I346" s="9">
        <f t="shared" si="70"/>
        <v>156.79277895098673</v>
      </c>
      <c r="J346" s="9">
        <f t="shared" si="71"/>
        <v>4443.334511467944</v>
      </c>
      <c r="L346" s="5">
        <f t="shared" si="72"/>
        <v>-0.44156829322222224</v>
      </c>
      <c r="M346" s="5">
        <f t="shared" si="73"/>
        <v>-1.0070549612222222</v>
      </c>
      <c r="N346" s="5"/>
      <c r="O346" s="5">
        <f t="shared" si="74"/>
        <v>0.4325540505512924</v>
      </c>
      <c r="P346" s="5">
        <f t="shared" si="75"/>
        <v>1.1234726956935384</v>
      </c>
      <c r="Q346" s="4">
        <f t="shared" si="76"/>
        <v>4443.334511467944</v>
      </c>
      <c r="R346" s="5"/>
      <c r="S346" s="5">
        <f t="shared" si="77"/>
        <v>0.29021255584925926</v>
      </c>
      <c r="T346" s="5">
        <f t="shared" si="78"/>
        <v>-0.6768810227874643</v>
      </c>
      <c r="U346" s="5">
        <f t="shared" si="79"/>
        <v>0.40504241063413493</v>
      </c>
      <c r="V346" s="5">
        <f t="shared" si="80"/>
        <v>2.736550189365865</v>
      </c>
      <c r="W346" s="5">
        <f t="shared" si="81"/>
        <v>2.736550189365865</v>
      </c>
      <c r="X346" s="5">
        <f t="shared" si="82"/>
        <v>2.736550189365865</v>
      </c>
      <c r="Y346" s="4">
        <f t="shared" si="83"/>
        <v>156.79277895098673</v>
      </c>
    </row>
    <row r="347" spans="1:25" ht="12.75">
      <c r="A347" s="2" t="s">
        <v>625</v>
      </c>
      <c r="B347" t="s">
        <v>624</v>
      </c>
      <c r="C347" s="2">
        <v>38</v>
      </c>
      <c r="D347" s="2">
        <v>57</v>
      </c>
      <c r="E347" s="2" t="s">
        <v>9</v>
      </c>
      <c r="F347" s="2">
        <v>-26.2</v>
      </c>
      <c r="G347" s="2">
        <v>28.1</v>
      </c>
      <c r="H347" s="2">
        <v>-2</v>
      </c>
      <c r="I347" s="9">
        <f t="shared" si="70"/>
        <v>102.78886334680242</v>
      </c>
      <c r="J347" s="9">
        <f t="shared" si="71"/>
        <v>8249.51330433382</v>
      </c>
      <c r="L347" s="5">
        <f t="shared" si="72"/>
        <v>-0.4572762562222222</v>
      </c>
      <c r="M347" s="5">
        <f t="shared" si="73"/>
        <v>0.4904375114444445</v>
      </c>
      <c r="N347" s="5"/>
      <c r="O347" s="5">
        <f t="shared" si="74"/>
        <v>-0.49257640068544856</v>
      </c>
      <c r="P347" s="5">
        <f t="shared" si="75"/>
        <v>2.0858440718922426</v>
      </c>
      <c r="Q347" s="4">
        <f t="shared" si="76"/>
        <v>8249.51330433382</v>
      </c>
      <c r="R347" s="5"/>
      <c r="S347" s="5">
        <f t="shared" si="77"/>
        <v>0.6932382202308807</v>
      </c>
      <c r="T347" s="5">
        <f t="shared" si="78"/>
        <v>-0.1573581816043686</v>
      </c>
      <c r="U347" s="5">
        <f t="shared" si="79"/>
        <v>1.3475885308181907</v>
      </c>
      <c r="V347" s="5">
        <f t="shared" si="80"/>
        <v>1.7940040691818093</v>
      </c>
      <c r="W347" s="5">
        <f t="shared" si="81"/>
        <v>1.7940040691818093</v>
      </c>
      <c r="X347" s="5">
        <f t="shared" si="82"/>
        <v>1.7940040691818093</v>
      </c>
      <c r="Y347" s="4">
        <f t="shared" si="83"/>
        <v>102.78886334680242</v>
      </c>
    </row>
    <row r="348" spans="1:25" ht="12.75">
      <c r="A348" s="2" t="s">
        <v>626</v>
      </c>
      <c r="B348" t="s">
        <v>710</v>
      </c>
      <c r="C348" s="2">
        <v>38</v>
      </c>
      <c r="D348" s="2">
        <v>57</v>
      </c>
      <c r="E348" s="2" t="s">
        <v>9</v>
      </c>
      <c r="F348" s="2">
        <v>-46.8</v>
      </c>
      <c r="G348" s="2">
        <v>37.8</v>
      </c>
      <c r="H348" s="2">
        <v>-3</v>
      </c>
      <c r="I348" s="9">
        <f t="shared" si="70"/>
        <v>124.06170432130824</v>
      </c>
      <c r="J348" s="9">
        <f t="shared" si="71"/>
        <v>9216.134069266345</v>
      </c>
      <c r="L348" s="5">
        <f t="shared" si="72"/>
        <v>-0.8168140759999999</v>
      </c>
      <c r="M348" s="5">
        <f t="shared" si="73"/>
        <v>0.659734446</v>
      </c>
      <c r="N348" s="5"/>
      <c r="O348" s="5">
        <f t="shared" si="74"/>
        <v>-0.6885244866958733</v>
      </c>
      <c r="P348" s="5">
        <f t="shared" si="75"/>
        <v>2.3302488165022366</v>
      </c>
      <c r="Q348" s="4">
        <f t="shared" si="76"/>
        <v>9216.134069266345</v>
      </c>
      <c r="R348" s="5"/>
      <c r="S348" s="5">
        <f t="shared" si="77"/>
        <v>0.49075256845287046</v>
      </c>
      <c r="T348" s="5">
        <f t="shared" si="78"/>
        <v>-0.33178632421488524</v>
      </c>
      <c r="U348" s="5">
        <f t="shared" si="79"/>
        <v>0.9763074208932779</v>
      </c>
      <c r="V348" s="5">
        <f t="shared" si="80"/>
        <v>2.1652851791067222</v>
      </c>
      <c r="W348" s="5">
        <f t="shared" si="81"/>
        <v>2.1652851791067222</v>
      </c>
      <c r="X348" s="5">
        <f t="shared" si="82"/>
        <v>2.1652851791067222</v>
      </c>
      <c r="Y348" s="4">
        <f t="shared" si="83"/>
        <v>124.06170432130824</v>
      </c>
    </row>
    <row r="357" spans="1:25" ht="12.75">
      <c r="A357" s="2" t="s">
        <v>652</v>
      </c>
      <c r="B357" t="s">
        <v>45</v>
      </c>
      <c r="C357" s="2">
        <v>15</v>
      </c>
      <c r="D357" s="2">
        <v>28</v>
      </c>
      <c r="E357" s="2" t="s">
        <v>1</v>
      </c>
      <c r="F357" s="2">
        <v>48.2</v>
      </c>
      <c r="G357" s="2">
        <v>16.3</v>
      </c>
      <c r="H357" s="2">
        <v>-1</v>
      </c>
      <c r="I357" s="9">
        <f aca="true" t="shared" si="84" ref="I357:I362">Y357</f>
        <v>45.20153633278353</v>
      </c>
      <c r="J357" s="9">
        <f aca="true" t="shared" si="85" ref="J357:J362">Q357</f>
        <v>4745.977433129728</v>
      </c>
      <c r="L357" s="5">
        <f aca="true" t="shared" si="86" ref="L357:M362">F357*DR</f>
        <v>0.8412486851111112</v>
      </c>
      <c r="M357" s="5">
        <f t="shared" si="86"/>
        <v>0.2844886632222222</v>
      </c>
      <c r="N357" s="5"/>
      <c r="O357" s="5">
        <f aca="true" t="shared" si="87" ref="O357:O362">COS(HE-M357)*COS(HN)*COS(L357)+SIN(HN)*SIN(L357)</f>
        <v>0.36236307260102557</v>
      </c>
      <c r="P357" s="5">
        <f aca="true" t="shared" si="88" ref="P357:P362">ACOS(O357)</f>
        <v>1.1999942940909551</v>
      </c>
      <c r="Q357" s="4">
        <f aca="true" t="shared" si="89" ref="Q357:Q362">3955*P357</f>
        <v>4745.977433129728</v>
      </c>
      <c r="R357" s="5"/>
      <c r="S357" s="5">
        <f aca="true" t="shared" si="90" ref="S357:S362">SIN(M357-HE)*COS(L357)*COS(HN)</f>
        <v>0.5402303682519659</v>
      </c>
      <c r="T357" s="5">
        <f aca="true" t="shared" si="91" ref="T357:T362">SIN(L357)-SIN(HN)*COS(P357)</f>
        <v>0.5364431973888737</v>
      </c>
      <c r="U357" s="5">
        <f aca="true" t="shared" si="92" ref="U357:U362">ATAN(ABS(S357/T357))</f>
        <v>0.7889156225094661</v>
      </c>
      <c r="V357" s="5">
        <f aca="true" t="shared" si="93" ref="V357:V362">IF(T357&lt;0,PI-U357,U357)</f>
        <v>0.7889156225094661</v>
      </c>
      <c r="W357" s="5">
        <f aca="true" t="shared" si="94" ref="W357:W362">IF(S357&lt;0,(-1*V357),V357)</f>
        <v>0.7889156225094661</v>
      </c>
      <c r="X357" s="5">
        <f aca="true" t="shared" si="95" ref="X357:X362">IF(W357&lt;0,W357+2*PI,W357)</f>
        <v>0.7889156225094661</v>
      </c>
      <c r="Y357" s="4">
        <f aca="true" t="shared" si="96" ref="Y357:Y362">X357/PI*180</f>
        <v>45.20153633278353</v>
      </c>
    </row>
    <row r="358" spans="1:25" ht="12.75">
      <c r="A358" s="2" t="s">
        <v>653</v>
      </c>
      <c r="B358" t="s">
        <v>265</v>
      </c>
      <c r="C358" s="2">
        <v>14</v>
      </c>
      <c r="D358" s="2">
        <v>27</v>
      </c>
      <c r="E358" s="2" t="s">
        <v>1</v>
      </c>
      <c r="F358" s="2">
        <v>60.4</v>
      </c>
      <c r="G358" s="2">
        <v>-1.5</v>
      </c>
      <c r="H358" s="2">
        <v>0</v>
      </c>
      <c r="I358" s="9">
        <f t="shared" si="84"/>
        <v>36.436235056834086</v>
      </c>
      <c r="J358" s="9">
        <f t="shared" si="85"/>
        <v>3783.790152739642</v>
      </c>
      <c r="L358" s="5">
        <f t="shared" si="86"/>
        <v>1.0541788502222222</v>
      </c>
      <c r="M358" s="5">
        <f t="shared" si="86"/>
        <v>-0.026179938333333333</v>
      </c>
      <c r="N358" s="5"/>
      <c r="O358" s="5">
        <f t="shared" si="87"/>
        <v>0.5762115830230842</v>
      </c>
      <c r="P358" s="5">
        <f t="shared" si="88"/>
        <v>0.9567105316661547</v>
      </c>
      <c r="Q358" s="4">
        <f t="shared" si="89"/>
        <v>3783.790152739642</v>
      </c>
      <c r="R358" s="5"/>
      <c r="S358" s="5">
        <f t="shared" si="90"/>
        <v>0.3965098889403064</v>
      </c>
      <c r="T358" s="5">
        <f t="shared" si="91"/>
        <v>0.5371014580727498</v>
      </c>
      <c r="U358" s="5">
        <f t="shared" si="92"/>
        <v>0.635932257924503</v>
      </c>
      <c r="V358" s="5">
        <f t="shared" si="93"/>
        <v>0.635932257924503</v>
      </c>
      <c r="W358" s="5">
        <f t="shared" si="94"/>
        <v>0.635932257924503</v>
      </c>
      <c r="X358" s="5">
        <f t="shared" si="95"/>
        <v>0.635932257924503</v>
      </c>
      <c r="Y358" s="4">
        <f t="shared" si="96"/>
        <v>36.436235056834086</v>
      </c>
    </row>
    <row r="359" spans="1:25" ht="12.75">
      <c r="A359" s="2" t="s">
        <v>654</v>
      </c>
      <c r="B359" t="s">
        <v>307</v>
      </c>
      <c r="C359" s="2">
        <v>33</v>
      </c>
      <c r="D359" s="2">
        <v>37</v>
      </c>
      <c r="E359" s="2" t="s">
        <v>9</v>
      </c>
      <c r="F359" s="2">
        <v>35.4</v>
      </c>
      <c r="G359" s="2">
        <v>12.5</v>
      </c>
      <c r="H359" s="2">
        <v>-1</v>
      </c>
      <c r="I359" s="9">
        <f t="shared" si="84"/>
        <v>58.40210850005306</v>
      </c>
      <c r="J359" s="9">
        <f t="shared" si="85"/>
        <v>5026.612173901351</v>
      </c>
      <c r="L359" s="5">
        <f t="shared" si="86"/>
        <v>0.6178465446666667</v>
      </c>
      <c r="M359" s="5">
        <f t="shared" si="86"/>
        <v>0.2181661527777778</v>
      </c>
      <c r="N359" s="5"/>
      <c r="O359" s="5">
        <f t="shared" si="87"/>
        <v>0.2953722041193665</v>
      </c>
      <c r="P359" s="5">
        <f t="shared" si="88"/>
        <v>1.2709512449813782</v>
      </c>
      <c r="Q359" s="4">
        <f t="shared" si="89"/>
        <v>5026.612173901351</v>
      </c>
      <c r="R359" s="5"/>
      <c r="S359" s="5">
        <f t="shared" si="90"/>
        <v>0.6647004276805961</v>
      </c>
      <c r="T359" s="5">
        <f t="shared" si="91"/>
        <v>0.4088927290847243</v>
      </c>
      <c r="U359" s="5">
        <f t="shared" si="92"/>
        <v>1.0193090660453545</v>
      </c>
      <c r="V359" s="5">
        <f t="shared" si="93"/>
        <v>1.0193090660453545</v>
      </c>
      <c r="W359" s="5">
        <f t="shared" si="94"/>
        <v>1.0193090660453545</v>
      </c>
      <c r="X359" s="5">
        <f t="shared" si="95"/>
        <v>1.0193090660453545</v>
      </c>
      <c r="Y359" s="4">
        <f t="shared" si="96"/>
        <v>58.40210850005306</v>
      </c>
    </row>
    <row r="360" spans="1:25" ht="12.75">
      <c r="A360" s="2" t="s">
        <v>655</v>
      </c>
      <c r="B360" t="s">
        <v>310</v>
      </c>
      <c r="C360" s="2">
        <v>15</v>
      </c>
      <c r="D360" s="2">
        <v>28</v>
      </c>
      <c r="E360" s="2" t="s">
        <v>1</v>
      </c>
      <c r="F360" s="2">
        <v>37.5</v>
      </c>
      <c r="G360" s="2">
        <v>14</v>
      </c>
      <c r="H360" s="2">
        <v>-1</v>
      </c>
      <c r="I360" s="9">
        <f t="shared" si="84"/>
        <v>55.8676567132681</v>
      </c>
      <c r="J360" s="9">
        <f t="shared" si="85"/>
        <v>5021.974281015439</v>
      </c>
      <c r="L360" s="5">
        <f t="shared" si="86"/>
        <v>0.6544984583333333</v>
      </c>
      <c r="M360" s="5">
        <f t="shared" si="86"/>
        <v>0.2443460911111111</v>
      </c>
      <c r="N360" s="5"/>
      <c r="O360" s="5">
        <f t="shared" si="87"/>
        <v>0.29649234478873093</v>
      </c>
      <c r="P360" s="5">
        <f t="shared" si="88"/>
        <v>1.2697785792706546</v>
      </c>
      <c r="Q360" s="4">
        <f t="shared" si="89"/>
        <v>5021.974281015439</v>
      </c>
      <c r="R360" s="5"/>
      <c r="S360" s="5">
        <f t="shared" si="90"/>
        <v>0.6457343079538855</v>
      </c>
      <c r="T360" s="5">
        <f t="shared" si="91"/>
        <v>0.43772682104290606</v>
      </c>
      <c r="U360" s="5">
        <f t="shared" si="92"/>
        <v>0.9750745383874632</v>
      </c>
      <c r="V360" s="5">
        <f t="shared" si="93"/>
        <v>0.9750745383874632</v>
      </c>
      <c r="W360" s="5">
        <f t="shared" si="94"/>
        <v>0.9750745383874632</v>
      </c>
      <c r="X360" s="5">
        <f t="shared" si="95"/>
        <v>0.9750745383874632</v>
      </c>
      <c r="Y360" s="4">
        <f t="shared" si="96"/>
        <v>55.8676567132681</v>
      </c>
    </row>
    <row r="361" spans="1:25" ht="12.75">
      <c r="A361" s="2" t="s">
        <v>656</v>
      </c>
      <c r="B361" t="s">
        <v>333</v>
      </c>
      <c r="C361" s="2">
        <v>40</v>
      </c>
      <c r="D361" s="2">
        <v>18</v>
      </c>
      <c r="E361" s="2" t="s">
        <v>1</v>
      </c>
      <c r="F361" s="2">
        <v>74.5</v>
      </c>
      <c r="G361" s="2">
        <v>19</v>
      </c>
      <c r="H361" s="2">
        <v>-1</v>
      </c>
      <c r="I361" s="9">
        <f t="shared" si="84"/>
        <v>17.935714470818837</v>
      </c>
      <c r="J361" s="9">
        <f t="shared" si="85"/>
        <v>4056.301286078002</v>
      </c>
      <c r="L361" s="5">
        <f t="shared" si="86"/>
        <v>1.3002702705555556</v>
      </c>
      <c r="M361" s="5">
        <f t="shared" si="86"/>
        <v>0.3316125522222222</v>
      </c>
      <c r="N361" s="5"/>
      <c r="O361" s="5">
        <f t="shared" si="87"/>
        <v>0.5185744450286203</v>
      </c>
      <c r="P361" s="5">
        <f t="shared" si="88"/>
        <v>1.025613473091783</v>
      </c>
      <c r="Q361" s="4">
        <f t="shared" si="89"/>
        <v>4056.301286078002</v>
      </c>
      <c r="R361" s="5"/>
      <c r="S361" s="5">
        <f t="shared" si="90"/>
        <v>0.21508048027072565</v>
      </c>
      <c r="T361" s="5">
        <f t="shared" si="91"/>
        <v>0.6644855490325771</v>
      </c>
      <c r="U361" s="5">
        <f t="shared" si="92"/>
        <v>0.31303726587354097</v>
      </c>
      <c r="V361" s="5">
        <f t="shared" si="93"/>
        <v>0.31303726587354097</v>
      </c>
      <c r="W361" s="5">
        <f t="shared" si="94"/>
        <v>0.31303726587354097</v>
      </c>
      <c r="X361" s="5">
        <f t="shared" si="95"/>
        <v>0.31303726587354097</v>
      </c>
      <c r="Y361" s="4">
        <f t="shared" si="96"/>
        <v>17.935714470818837</v>
      </c>
    </row>
    <row r="362" spans="1:25" ht="12.75">
      <c r="A362" s="2" t="s">
        <v>657</v>
      </c>
      <c r="B362" t="s">
        <v>467</v>
      </c>
      <c r="C362" s="2">
        <v>20</v>
      </c>
      <c r="D362" s="2">
        <v>39</v>
      </c>
      <c r="E362" s="2" t="s">
        <v>1</v>
      </c>
      <c r="F362" s="2">
        <v>41.2</v>
      </c>
      <c r="G362" s="2">
        <v>29</v>
      </c>
      <c r="H362" s="2">
        <v>-3</v>
      </c>
      <c r="I362" s="9">
        <f t="shared" si="84"/>
        <v>45.921127789567436</v>
      </c>
      <c r="J362" s="9">
        <f t="shared" si="85"/>
        <v>5531.336773849222</v>
      </c>
      <c r="L362" s="5">
        <f t="shared" si="86"/>
        <v>0.7190756395555556</v>
      </c>
      <c r="M362" s="5">
        <f t="shared" si="86"/>
        <v>0.5061454744444445</v>
      </c>
      <c r="N362" s="5"/>
      <c r="O362" s="5">
        <f t="shared" si="87"/>
        <v>0.17137804899887532</v>
      </c>
      <c r="P362" s="5">
        <f t="shared" si="88"/>
        <v>1.3985680844119397</v>
      </c>
      <c r="Q362" s="4">
        <f t="shared" si="89"/>
        <v>5531.336773849222</v>
      </c>
      <c r="R362" s="5"/>
      <c r="S362" s="5">
        <f t="shared" si="90"/>
        <v>0.57812439430086</v>
      </c>
      <c r="T362" s="5">
        <f t="shared" si="91"/>
        <v>0.5598282950394445</v>
      </c>
      <c r="U362" s="5">
        <f t="shared" si="92"/>
        <v>0.8014748624853301</v>
      </c>
      <c r="V362" s="5">
        <f t="shared" si="93"/>
        <v>0.8014748624853301</v>
      </c>
      <c r="W362" s="5">
        <f t="shared" si="94"/>
        <v>0.8014748624853301</v>
      </c>
      <c r="X362" s="5">
        <f t="shared" si="95"/>
        <v>0.8014748624853301</v>
      </c>
      <c r="Y362" s="4">
        <f t="shared" si="96"/>
        <v>45.921127789567436</v>
      </c>
    </row>
  </sheetData>
  <sheetProtection sheet="1" objects="1" scenarios="1" selectLockedCells="1" selectUnlockedCells="1"/>
  <mergeCells count="1">
    <mergeCell ref="L9:M9"/>
  </mergeCells>
  <printOptions/>
  <pageMargins left="0.75" right="0.75" top="1" bottom="1" header="0.5" footer="0.5"/>
  <pageSetup horizontalDpi="600" verticalDpi="600" orientation="portrait" scale="65" r:id="rId1"/>
  <headerFooter alignWithMargins="0">
    <oddHeader>&amp;C&amp;14Beam Heading Chart For My  Radio Station</oddHeader>
    <oddFooter>&amp;LFile: BEAMHDG.XLS&amp;CPage &amp;P</oddFooter>
  </headerFooter>
</worksheet>
</file>

<file path=xl/worksheets/sheet3.xml><?xml version="1.0" encoding="utf-8"?>
<worksheet xmlns="http://schemas.openxmlformats.org/spreadsheetml/2006/main" xmlns:r="http://schemas.openxmlformats.org/officeDocument/2006/relationships">
  <dimension ref="A1:O77"/>
  <sheetViews>
    <sheetView zoomScale="75" zoomScaleNormal="75" workbookViewId="0" topLeftCell="B34">
      <selection activeCell="Q66" sqref="Q66"/>
    </sheetView>
  </sheetViews>
  <sheetFormatPr defaultColWidth="9.140625" defaultRowHeight="12.75"/>
  <cols>
    <col min="1" max="1" width="9.7109375" style="0" customWidth="1"/>
    <col min="2" max="2" width="21.7109375" style="0" customWidth="1"/>
    <col min="3" max="3" width="8.7109375" style="0" customWidth="1"/>
    <col min="4" max="4" width="9.7109375" style="0" customWidth="1"/>
    <col min="5" max="5" width="21.7109375" style="0" customWidth="1"/>
    <col min="6" max="6" width="8.7109375" style="2" customWidth="1"/>
    <col min="7" max="7" width="9.7109375" style="0" customWidth="1"/>
    <col min="8" max="8" width="21.7109375" style="0" customWidth="1"/>
    <col min="9" max="9" width="8.7109375" style="0" customWidth="1"/>
    <col min="10" max="10" width="9.7109375" style="0" customWidth="1"/>
    <col min="11" max="11" width="21.7109375" style="0" customWidth="1"/>
    <col min="12" max="12" width="8.7109375" style="2" customWidth="1"/>
    <col min="13" max="13" width="9.7109375" style="0" customWidth="1"/>
    <col min="14" max="14" width="21.7109375" style="0" customWidth="1"/>
    <col min="15" max="15" width="8.7109375" style="2" customWidth="1"/>
  </cols>
  <sheetData>
    <row r="1" spans="1:15" s="18" customFormat="1" ht="12" customHeight="1">
      <c r="A1" s="23" t="s">
        <v>665</v>
      </c>
      <c r="B1" s="24" t="s">
        <v>666</v>
      </c>
      <c r="C1" s="26" t="s">
        <v>667</v>
      </c>
      <c r="D1" s="23" t="s">
        <v>665</v>
      </c>
      <c r="E1" s="24" t="s">
        <v>666</v>
      </c>
      <c r="F1" s="26" t="s">
        <v>667</v>
      </c>
      <c r="G1" s="23" t="s">
        <v>665</v>
      </c>
      <c r="H1" s="24" t="s">
        <v>666</v>
      </c>
      <c r="I1" s="26" t="s">
        <v>667</v>
      </c>
      <c r="J1" s="23" t="s">
        <v>665</v>
      </c>
      <c r="K1" s="24" t="s">
        <v>666</v>
      </c>
      <c r="L1" s="26" t="s">
        <v>667</v>
      </c>
      <c r="M1" s="23" t="s">
        <v>665</v>
      </c>
      <c r="N1" s="24" t="s">
        <v>666</v>
      </c>
      <c r="O1" s="26" t="s">
        <v>667</v>
      </c>
    </row>
    <row r="2" spans="1:15" s="19" customFormat="1" ht="12" customHeight="1">
      <c r="A2" s="44" t="s">
        <v>2</v>
      </c>
      <c r="B2" s="45" t="s">
        <v>0</v>
      </c>
      <c r="C2" s="42">
        <f>VLOOKUP(A2,[0]!ENTTABLE,9)</f>
        <v>52.52117048450464</v>
      </c>
      <c r="D2" s="44" t="s">
        <v>136</v>
      </c>
      <c r="E2" s="45" t="s">
        <v>135</v>
      </c>
      <c r="F2" s="42">
        <f>VLOOKUP(D2,[0]!ENTTABLE,9)</f>
        <v>337.4680270494124</v>
      </c>
      <c r="G2" s="44" t="s">
        <v>254</v>
      </c>
      <c r="H2" s="45" t="s">
        <v>253</v>
      </c>
      <c r="I2" s="42">
        <f>VLOOKUP(G2,[0]!ENTTABLE,9)</f>
        <v>132.43059906209308</v>
      </c>
      <c r="J2" s="44" t="s">
        <v>383</v>
      </c>
      <c r="K2" s="45" t="s">
        <v>382</v>
      </c>
      <c r="L2" s="42">
        <f>VLOOKUP(J2,[0]!ENTTABLE,9)</f>
        <v>45.20153633278353</v>
      </c>
      <c r="M2" s="44" t="s">
        <v>516</v>
      </c>
      <c r="N2" s="45" t="s">
        <v>515</v>
      </c>
      <c r="O2" s="42">
        <f>VLOOKUP(M2,[0]!ENTTABLE,9)</f>
        <v>290.4254398870544</v>
      </c>
    </row>
    <row r="3" spans="1:15" s="19" customFormat="1" ht="12" customHeight="1">
      <c r="A3" s="46" t="s">
        <v>5</v>
      </c>
      <c r="B3" s="47" t="s">
        <v>3</v>
      </c>
      <c r="C3" s="20">
        <f>VLOOKUP(A3,[0]!ENTTABLE,9)</f>
        <v>342.25448121379713</v>
      </c>
      <c r="D3" s="46" t="s">
        <v>137</v>
      </c>
      <c r="E3" s="47" t="s">
        <v>688</v>
      </c>
      <c r="F3" s="70">
        <f>VLOOKUP(D3,[0]!ENTTABLE,9)</f>
        <v>340.87605211233335</v>
      </c>
      <c r="G3" s="46" t="s">
        <v>256</v>
      </c>
      <c r="H3" s="47" t="s">
        <v>255</v>
      </c>
      <c r="I3" s="70">
        <f>VLOOKUP(G3,[0]!ENTTABLE,9)</f>
        <v>46.57679642800239</v>
      </c>
      <c r="J3" s="46" t="s">
        <v>385</v>
      </c>
      <c r="K3" s="47" t="s">
        <v>384</v>
      </c>
      <c r="L3" s="70">
        <f>VLOOKUP(J3,[0]!ENTTABLE,9)</f>
        <v>31.276135523395187</v>
      </c>
      <c r="M3" s="46" t="s">
        <v>518</v>
      </c>
      <c r="N3" s="47" t="s">
        <v>517</v>
      </c>
      <c r="O3" s="70">
        <f>VLOOKUP(M3,[0]!ENTTABLE,9)</f>
        <v>336.54604541261347</v>
      </c>
    </row>
    <row r="4" spans="1:15" s="19" customFormat="1" ht="12" customHeight="1">
      <c r="A4" s="46" t="s">
        <v>7</v>
      </c>
      <c r="B4" s="47" t="s">
        <v>6</v>
      </c>
      <c r="C4" s="20">
        <f>VLOOKUP(A4,[0]!ENTTABLE,9)</f>
        <v>52.64785863112772</v>
      </c>
      <c r="D4" s="46" t="s">
        <v>139</v>
      </c>
      <c r="E4" s="47" t="s">
        <v>138</v>
      </c>
      <c r="F4" s="70">
        <f>VLOOKUP(D4,[0]!ENTTABLE,9)</f>
        <v>346.5196239270694</v>
      </c>
      <c r="G4" s="46" t="s">
        <v>258</v>
      </c>
      <c r="H4" s="47" t="s">
        <v>257</v>
      </c>
      <c r="I4" s="70">
        <f>VLOOKUP(G4,[0]!ENTTABLE,9)</f>
        <v>44.163044290280595</v>
      </c>
      <c r="J4" s="46" t="s">
        <v>387</v>
      </c>
      <c r="K4" s="47" t="s">
        <v>386</v>
      </c>
      <c r="L4" s="70">
        <f>VLOOKUP(J4,[0]!ENTTABLE,9)</f>
        <v>32.616574652647294</v>
      </c>
      <c r="M4" s="46" t="s">
        <v>520</v>
      </c>
      <c r="N4" s="47" t="s">
        <v>519</v>
      </c>
      <c r="O4" s="70">
        <f>VLOOKUP(M4,[0]!ENTTABLE,9)</f>
        <v>3.4948796847846175</v>
      </c>
    </row>
    <row r="5" spans="1:15" s="19" customFormat="1" ht="12" customHeight="1">
      <c r="A5" s="46" t="s">
        <v>10</v>
      </c>
      <c r="B5" s="47" t="s">
        <v>8</v>
      </c>
      <c r="C5" s="20">
        <f>VLOOKUP(A5,[0]!ENTTABLE,9)</f>
        <v>67.87552300410827</v>
      </c>
      <c r="D5" s="46" t="s">
        <v>141</v>
      </c>
      <c r="E5" s="47" t="s">
        <v>140</v>
      </c>
      <c r="F5" s="70">
        <f>VLOOKUP(D5,[0]!ENTTABLE,9)</f>
        <v>282.86646955206027</v>
      </c>
      <c r="G5" s="46" t="s">
        <v>260</v>
      </c>
      <c r="H5" s="47" t="s">
        <v>259</v>
      </c>
      <c r="I5" s="70">
        <f>VLOOKUP(G5,[0]!ENTTABLE,9)</f>
        <v>44.0126123609986</v>
      </c>
      <c r="J5" s="46" t="s">
        <v>389</v>
      </c>
      <c r="K5" s="47" t="s">
        <v>388</v>
      </c>
      <c r="L5" s="70">
        <f>VLOOKUP(J5,[0]!ENTTABLE,9)</f>
        <v>32.76942958254879</v>
      </c>
      <c r="M5" s="46" t="s">
        <v>522</v>
      </c>
      <c r="N5" s="47" t="s">
        <v>521</v>
      </c>
      <c r="O5" s="70">
        <f>VLOOKUP(M5,[0]!ENTTABLE,9)</f>
        <v>283.2255351838302</v>
      </c>
    </row>
    <row r="6" spans="1:15" s="19" customFormat="1" ht="12" customHeight="1">
      <c r="A6" s="46" t="s">
        <v>12</v>
      </c>
      <c r="B6" s="47" t="s">
        <v>11</v>
      </c>
      <c r="C6" s="20">
        <f>VLOOKUP(A6,[0]!ENTTABLE,9)</f>
        <v>79.03257816458958</v>
      </c>
      <c r="D6" s="46" t="s">
        <v>143</v>
      </c>
      <c r="E6" s="47" t="s">
        <v>142</v>
      </c>
      <c r="F6" s="70">
        <f>VLOOKUP(D6,[0]!ENTTABLE,9)</f>
        <v>55.87633248843906</v>
      </c>
      <c r="G6" s="46" t="s">
        <v>262</v>
      </c>
      <c r="H6" s="47" t="s">
        <v>261</v>
      </c>
      <c r="I6" s="70">
        <f>VLOOKUP(G6,[0]!ENTTABLE,9)</f>
        <v>49.54418248825626</v>
      </c>
      <c r="J6" s="46" t="s">
        <v>391</v>
      </c>
      <c r="K6" s="47" t="s">
        <v>390</v>
      </c>
      <c r="L6" s="70">
        <f>VLOOKUP(J6,[0]!ENTTABLE,9)</f>
        <v>44.044073960455115</v>
      </c>
      <c r="M6" s="46" t="s">
        <v>523</v>
      </c>
      <c r="N6" s="47" t="s">
        <v>678</v>
      </c>
      <c r="O6" s="70">
        <f>VLOOKUP(M6,[0]!ENTTABLE,9)</f>
        <v>142.40545918312344</v>
      </c>
    </row>
    <row r="7" spans="1:15" s="19" customFormat="1" ht="12" customHeight="1">
      <c r="A7" s="46" t="s">
        <v>13</v>
      </c>
      <c r="B7" s="47" t="s">
        <v>695</v>
      </c>
      <c r="C7" s="20">
        <f>VLOOKUP(A7,[0]!ENTTABLE,9)</f>
        <v>73.27231352025524</v>
      </c>
      <c r="D7" s="46" t="s">
        <v>145</v>
      </c>
      <c r="E7" s="47" t="s">
        <v>144</v>
      </c>
      <c r="F7" s="70">
        <f>VLOOKUP(D7,[0]!ENTTABLE,9)</f>
        <v>93.52959604341513</v>
      </c>
      <c r="G7" s="46" t="s">
        <v>264</v>
      </c>
      <c r="H7" s="47" t="s">
        <v>263</v>
      </c>
      <c r="I7" s="70">
        <f>VLOOKUP(G7,[0]!ENTTABLE,9)</f>
        <v>42.33004473119287</v>
      </c>
      <c r="J7" s="46" t="s">
        <v>393</v>
      </c>
      <c r="K7" s="47" t="s">
        <v>392</v>
      </c>
      <c r="L7" s="70">
        <f>VLOOKUP(J7,[0]!ENTTABLE,9)</f>
        <v>45.00988876784231</v>
      </c>
      <c r="M7" s="46" t="s">
        <v>524</v>
      </c>
      <c r="N7" s="47" t="s">
        <v>677</v>
      </c>
      <c r="O7" s="70">
        <f>VLOOKUP(M7,[0]!ENTTABLE,9)</f>
        <v>225.02528864251002</v>
      </c>
    </row>
    <row r="8" spans="1:15" s="19" customFormat="1" ht="12" customHeight="1">
      <c r="A8" s="46" t="s">
        <v>15</v>
      </c>
      <c r="B8" s="47" t="s">
        <v>14</v>
      </c>
      <c r="C8" s="20">
        <f>VLOOKUP(A8,[0]!ENTTABLE,9)</f>
        <v>88.16053584059034</v>
      </c>
      <c r="D8" s="46" t="s">
        <v>147</v>
      </c>
      <c r="E8" s="47" t="s">
        <v>146</v>
      </c>
      <c r="F8" s="70">
        <f>VLOOKUP(D8,[0]!ENTTABLE,9)</f>
        <v>162.7450782063144</v>
      </c>
      <c r="G8" s="46" t="s">
        <v>267</v>
      </c>
      <c r="H8" s="47" t="s">
        <v>266</v>
      </c>
      <c r="I8" s="70">
        <f>VLOOKUP(G8,[0]!ENTTABLE,9)</f>
        <v>49.43253512163708</v>
      </c>
      <c r="J8" s="46" t="s">
        <v>395</v>
      </c>
      <c r="K8" s="47" t="s">
        <v>394</v>
      </c>
      <c r="L8" s="70">
        <f>VLOOKUP(J8,[0]!ENTTABLE,9)</f>
        <v>46.15218238548743</v>
      </c>
      <c r="M8" s="46" t="s">
        <v>526</v>
      </c>
      <c r="N8" s="47" t="s">
        <v>525</v>
      </c>
      <c r="O8" s="70">
        <f>VLOOKUP(M8,[0]!ENTTABLE,9)</f>
        <v>5.881093210699664</v>
      </c>
    </row>
    <row r="9" spans="1:15" s="19" customFormat="1" ht="12" customHeight="1">
      <c r="A9" s="46" t="s">
        <v>16</v>
      </c>
      <c r="B9" s="47" t="s">
        <v>696</v>
      </c>
      <c r="C9" s="20">
        <f>VLOOKUP(A9,[0]!ENTTABLE,9)</f>
        <v>93.28059230355555</v>
      </c>
      <c r="D9" s="46" t="s">
        <v>149</v>
      </c>
      <c r="E9" s="47" t="s">
        <v>148</v>
      </c>
      <c r="F9" s="70">
        <f>VLOOKUP(D9,[0]!ENTTABLE,9)</f>
        <v>100.43286460287267</v>
      </c>
      <c r="G9" s="46" t="s">
        <v>269</v>
      </c>
      <c r="H9" s="47" t="s">
        <v>268</v>
      </c>
      <c r="I9" s="70">
        <f>VLOOKUP(G9,[0]!ENTTABLE,9)</f>
        <v>47.23518592924467</v>
      </c>
      <c r="J9" s="46" t="s">
        <v>397</v>
      </c>
      <c r="K9" s="47" t="s">
        <v>396</v>
      </c>
      <c r="L9" s="70">
        <f>VLOOKUP(J9,[0]!ENTTABLE,9)</f>
        <v>27.993617753694153</v>
      </c>
      <c r="M9" s="46" t="s">
        <v>527</v>
      </c>
      <c r="N9" s="47" t="s">
        <v>676</v>
      </c>
      <c r="O9" s="70">
        <f>VLOOKUP(M9,[0]!ENTTABLE,9)</f>
        <v>256.13854873344974</v>
      </c>
    </row>
    <row r="10" spans="1:15" s="19" customFormat="1" ht="12" customHeight="1">
      <c r="A10" s="46" t="s">
        <v>19</v>
      </c>
      <c r="B10" s="47" t="s">
        <v>17</v>
      </c>
      <c r="C10" s="20">
        <f>VLOOKUP(A10,[0]!ENTTABLE,9)</f>
        <v>260.7902700201899</v>
      </c>
      <c r="D10" s="46" t="s">
        <v>151</v>
      </c>
      <c r="E10" s="47" t="s">
        <v>150</v>
      </c>
      <c r="F10" s="70">
        <f>VLOOKUP(D10,[0]!ENTTABLE,9)</f>
        <v>171.06365638062132</v>
      </c>
      <c r="G10" s="46" t="s">
        <v>271</v>
      </c>
      <c r="H10" s="47" t="s">
        <v>270</v>
      </c>
      <c r="I10" s="70">
        <f>VLOOKUP(G10,[0]!ENTTABLE,9)</f>
        <v>279.48172475700056</v>
      </c>
      <c r="J10" s="46" t="s">
        <v>399</v>
      </c>
      <c r="K10" s="47" t="s">
        <v>398</v>
      </c>
      <c r="L10" s="70">
        <f>VLOOKUP(J10,[0]!ENTTABLE,9)</f>
        <v>34.91113746640553</v>
      </c>
      <c r="M10" s="46" t="s">
        <v>529</v>
      </c>
      <c r="N10" s="47" t="s">
        <v>528</v>
      </c>
      <c r="O10" s="70">
        <f>VLOOKUP(M10,[0]!ENTTABLE,9)</f>
        <v>273.9789146509345</v>
      </c>
    </row>
    <row r="11" spans="1:15" s="19" customFormat="1" ht="12" customHeight="1">
      <c r="A11" s="46" t="s">
        <v>21</v>
      </c>
      <c r="B11" s="47" t="s">
        <v>20</v>
      </c>
      <c r="C11" s="20">
        <f>VLOOKUP(A11,[0]!ENTTABLE,9)</f>
        <v>259.84826901860004</v>
      </c>
      <c r="D11" s="46" t="s">
        <v>152</v>
      </c>
      <c r="E11" s="47" t="s">
        <v>689</v>
      </c>
      <c r="F11" s="70">
        <f>VLOOKUP(D11,[0]!ENTTABLE,9)</f>
        <v>179.24536373220536</v>
      </c>
      <c r="G11" s="46" t="s">
        <v>272</v>
      </c>
      <c r="H11" s="47" t="s">
        <v>664</v>
      </c>
      <c r="I11" s="70">
        <f>VLOOKUP(G11,[0]!ENTTABLE,9)</f>
        <v>274.63236610211203</v>
      </c>
      <c r="J11" s="46" t="s">
        <v>401</v>
      </c>
      <c r="K11" s="47" t="s">
        <v>400</v>
      </c>
      <c r="L11" s="70">
        <f>VLOOKUP(J11,[0]!ENTTABLE,9)</f>
        <v>39.013909265954105</v>
      </c>
      <c r="M11" s="46" t="s">
        <v>530</v>
      </c>
      <c r="N11" s="47" t="s">
        <v>705</v>
      </c>
      <c r="O11" s="70">
        <f>VLOOKUP(M11,[0]!ENTTABLE,9)</f>
        <v>255.30601356194907</v>
      </c>
    </row>
    <row r="12" spans="1:15" s="19" customFormat="1" ht="12" customHeight="1">
      <c r="A12" s="46" t="s">
        <v>23</v>
      </c>
      <c r="B12" s="47" t="s">
        <v>22</v>
      </c>
      <c r="C12" s="20">
        <f>VLOOKUP(A12,[0]!ENTTABLE,9)</f>
        <v>266.29360248332773</v>
      </c>
      <c r="D12" s="46" t="s">
        <v>153</v>
      </c>
      <c r="E12" s="47" t="s">
        <v>690</v>
      </c>
      <c r="F12" s="70">
        <f>VLOOKUP(D12,[0]!ENTTABLE,9)</f>
        <v>207.3402669736858</v>
      </c>
      <c r="G12" s="46" t="s">
        <v>274</v>
      </c>
      <c r="H12" s="47" t="s">
        <v>273</v>
      </c>
      <c r="I12" s="70">
        <f>VLOOKUP(G12,[0]!ENTTABLE,9)</f>
        <v>44.8256105233244</v>
      </c>
      <c r="J12" s="46" t="s">
        <v>403</v>
      </c>
      <c r="K12" s="47" t="s">
        <v>402</v>
      </c>
      <c r="L12" s="70">
        <f>VLOOKUP(J12,[0]!ENTTABLE,9)</f>
        <v>288.69395327723316</v>
      </c>
      <c r="M12" s="46" t="s">
        <v>531</v>
      </c>
      <c r="N12" s="47" t="s">
        <v>706</v>
      </c>
      <c r="O12" s="70">
        <f>VLOOKUP(M12,[0]!ENTTABLE,9)</f>
        <v>279.53476257808774</v>
      </c>
    </row>
    <row r="13" spans="1:15" s="19" customFormat="1" ht="12" customHeight="1">
      <c r="A13" s="46" t="s">
        <v>25</v>
      </c>
      <c r="B13" s="47" t="s">
        <v>24</v>
      </c>
      <c r="C13" s="20">
        <f>VLOOKUP(A13,[0]!ENTTABLE,9)</f>
        <v>101.46773876849748</v>
      </c>
      <c r="D13" s="46" t="s">
        <v>155</v>
      </c>
      <c r="E13" s="47" t="s">
        <v>154</v>
      </c>
      <c r="F13" s="70">
        <f>VLOOKUP(D13,[0]!ENTTABLE,9)</f>
        <v>178.1782746245127</v>
      </c>
      <c r="G13" s="46" t="s">
        <v>276</v>
      </c>
      <c r="H13" s="47" t="s">
        <v>275</v>
      </c>
      <c r="I13" s="70">
        <f>VLOOKUP(G13,[0]!ENTTABLE,9)</f>
        <v>49.317421547228875</v>
      </c>
      <c r="J13" s="46" t="s">
        <v>405</v>
      </c>
      <c r="K13" s="47" t="s">
        <v>404</v>
      </c>
      <c r="L13" s="70">
        <f>VLOOKUP(J13,[0]!ENTTABLE,9)</f>
        <v>153.99311433137768</v>
      </c>
      <c r="M13" s="46" t="s">
        <v>532</v>
      </c>
      <c r="N13" s="47" t="s">
        <v>671</v>
      </c>
      <c r="O13" s="70">
        <f>VLOOKUP(M13,[0]!ENTTABLE,9)</f>
        <v>344.8860967604817</v>
      </c>
    </row>
    <row r="14" spans="1:15" s="19" customFormat="1" ht="12" customHeight="1">
      <c r="A14" s="46" t="s">
        <v>27</v>
      </c>
      <c r="B14" s="47" t="s">
        <v>26</v>
      </c>
      <c r="C14" s="20">
        <f>VLOOKUP(A14,[0]!ENTTABLE,9)</f>
        <v>58.13288152437455</v>
      </c>
      <c r="D14" s="46" t="s">
        <v>157</v>
      </c>
      <c r="E14" s="47" t="s">
        <v>156</v>
      </c>
      <c r="F14" s="70">
        <f>VLOOKUP(D14,[0]!ENTTABLE,9)</f>
        <v>172.83289346796403</v>
      </c>
      <c r="G14" s="46" t="s">
        <v>278</v>
      </c>
      <c r="H14" s="47" t="s">
        <v>277</v>
      </c>
      <c r="I14" s="70">
        <f>VLOOKUP(G14,[0]!ENTTABLE,9)</f>
        <v>48.440888849136044</v>
      </c>
      <c r="J14" s="46" t="s">
        <v>407</v>
      </c>
      <c r="K14" s="47" t="s">
        <v>406</v>
      </c>
      <c r="L14" s="70">
        <f>VLOOKUP(J14,[0]!ENTTABLE,9)</f>
        <v>44.414168342255685</v>
      </c>
      <c r="M14" s="46" t="s">
        <v>534</v>
      </c>
      <c r="N14" s="47" t="s">
        <v>533</v>
      </c>
      <c r="O14" s="70">
        <f>VLOOKUP(M14,[0]!ENTTABLE,9)</f>
        <v>132.32159206220004</v>
      </c>
    </row>
    <row r="15" spans="1:15" s="19" customFormat="1" ht="12" customHeight="1">
      <c r="A15" s="46" t="s">
        <v>29</v>
      </c>
      <c r="B15" s="47" t="s">
        <v>28</v>
      </c>
      <c r="C15" s="20">
        <f>VLOOKUP(A15,[0]!ENTTABLE,9)</f>
        <v>349.7782227484232</v>
      </c>
      <c r="D15" s="46" t="s">
        <v>159</v>
      </c>
      <c r="E15" s="47" t="s">
        <v>158</v>
      </c>
      <c r="F15" s="70">
        <f>VLOOKUP(D15,[0]!ENTTABLE,9)</f>
        <v>186.80213044496895</v>
      </c>
      <c r="G15" s="46" t="s">
        <v>280</v>
      </c>
      <c r="H15" s="47" t="s">
        <v>279</v>
      </c>
      <c r="I15" s="70">
        <f>VLOOKUP(G15,[0]!ENTTABLE,9)</f>
        <v>175.10893975131506</v>
      </c>
      <c r="J15" s="46" t="s">
        <v>409</v>
      </c>
      <c r="K15" s="47" t="s">
        <v>408</v>
      </c>
      <c r="L15" s="70">
        <f>VLOOKUP(J15,[0]!ENTTABLE,9)</f>
        <v>152.21904550390178</v>
      </c>
      <c r="M15" s="46" t="s">
        <v>536</v>
      </c>
      <c r="N15" s="47" t="s">
        <v>535</v>
      </c>
      <c r="O15" s="70">
        <f>VLOOKUP(M15,[0]!ENTTABLE,9)</f>
        <v>133.18453992614383</v>
      </c>
    </row>
    <row r="16" spans="1:15" s="19" customFormat="1" ht="12" customHeight="1">
      <c r="A16" s="46" t="s">
        <v>31</v>
      </c>
      <c r="B16" s="47" t="s">
        <v>30</v>
      </c>
      <c r="C16" s="20">
        <f>VLOOKUP(A16,[0]!ENTTABLE,9)</f>
        <v>95.41867763655615</v>
      </c>
      <c r="D16" s="46" t="s">
        <v>161</v>
      </c>
      <c r="E16" s="47" t="s">
        <v>160</v>
      </c>
      <c r="F16" s="70">
        <f>VLOOKUP(D16,[0]!ENTTABLE,9)</f>
        <v>68.50244125087814</v>
      </c>
      <c r="G16" s="46" t="s">
        <v>282</v>
      </c>
      <c r="H16" s="47" t="s">
        <v>281</v>
      </c>
      <c r="I16" s="70">
        <f>VLOOKUP(G16,[0]!ENTTABLE,9)</f>
        <v>196.2470757870849</v>
      </c>
      <c r="J16" s="46" t="s">
        <v>411</v>
      </c>
      <c r="K16" s="47" t="s">
        <v>410</v>
      </c>
      <c r="L16" s="70">
        <f>VLOOKUP(J16,[0]!ENTTABLE,9)</f>
        <v>133.64669654546313</v>
      </c>
      <c r="M16" s="46" t="s">
        <v>538</v>
      </c>
      <c r="N16" s="47" t="s">
        <v>537</v>
      </c>
      <c r="O16" s="70">
        <f>VLOOKUP(M16,[0]!ENTTABLE,9)</f>
        <v>135.25024881406026</v>
      </c>
    </row>
    <row r="17" spans="1:15" s="19" customFormat="1" ht="12" customHeight="1">
      <c r="A17" s="46" t="s">
        <v>33</v>
      </c>
      <c r="B17" s="47" t="s">
        <v>32</v>
      </c>
      <c r="C17" s="20">
        <f>VLOOKUP(A17,[0]!ENTTABLE,9)</f>
        <v>140.40882058336558</v>
      </c>
      <c r="D17" s="46" t="s">
        <v>163</v>
      </c>
      <c r="E17" s="47" t="s">
        <v>162</v>
      </c>
      <c r="F17" s="70">
        <f>VLOOKUP(D17,[0]!ENTTABLE,9)</f>
        <v>165.02364065064137</v>
      </c>
      <c r="G17" s="46" t="s">
        <v>284</v>
      </c>
      <c r="H17" s="47" t="s">
        <v>283</v>
      </c>
      <c r="I17" s="70">
        <f>VLOOKUP(G17,[0]!ENTTABLE,9)</f>
        <v>153.44671962731707</v>
      </c>
      <c r="J17" s="46" t="s">
        <v>413</v>
      </c>
      <c r="K17" s="47" t="s">
        <v>412</v>
      </c>
      <c r="L17" s="70">
        <f>VLOOKUP(J17,[0]!ENTTABLE,9)</f>
        <v>142.76425638938326</v>
      </c>
      <c r="M17" s="46" t="s">
        <v>540</v>
      </c>
      <c r="N17" s="47" t="s">
        <v>539</v>
      </c>
      <c r="O17" s="70">
        <f>VLOOKUP(M17,[0]!ENTTABLE,9)</f>
        <v>148.9612831268195</v>
      </c>
    </row>
    <row r="18" spans="1:15" s="19" customFormat="1" ht="12" customHeight="1">
      <c r="A18" s="46" t="s">
        <v>35</v>
      </c>
      <c r="B18" s="47" t="s">
        <v>697</v>
      </c>
      <c r="C18" s="20">
        <f>VLOOKUP(A18,[0]!ENTTABLE,9)</f>
        <v>183.62686266912925</v>
      </c>
      <c r="D18" s="46" t="s">
        <v>165</v>
      </c>
      <c r="E18" s="47" t="s">
        <v>164</v>
      </c>
      <c r="F18" s="70">
        <f>VLOOKUP(D18,[0]!ENTTABLE,9)</f>
        <v>63.52371836464855</v>
      </c>
      <c r="G18" s="46" t="s">
        <v>286</v>
      </c>
      <c r="H18" s="47" t="s">
        <v>285</v>
      </c>
      <c r="I18" s="70">
        <f>VLOOKUP(G18,[0]!ENTTABLE,9)</f>
        <v>147.32757563947234</v>
      </c>
      <c r="J18" s="46" t="s">
        <v>415</v>
      </c>
      <c r="K18" s="47" t="s">
        <v>414</v>
      </c>
      <c r="L18" s="70">
        <f>VLOOKUP(J18,[0]!ENTTABLE,9)</f>
        <v>120.36442301259436</v>
      </c>
      <c r="M18" s="46" t="s">
        <v>542</v>
      </c>
      <c r="N18" s="47" t="s">
        <v>541</v>
      </c>
      <c r="O18" s="70">
        <f>VLOOKUP(M18,[0]!ENTTABLE,9)</f>
        <v>224.9458669626963</v>
      </c>
    </row>
    <row r="19" spans="1:15" s="19" customFormat="1" ht="12" customHeight="1">
      <c r="A19" s="46" t="s">
        <v>37</v>
      </c>
      <c r="B19" s="47" t="s">
        <v>36</v>
      </c>
      <c r="C19" s="20">
        <f>VLOOKUP(A19,[0]!ENTTABLE,9)</f>
        <v>35.26079156015845</v>
      </c>
      <c r="D19" s="46" t="s">
        <v>167</v>
      </c>
      <c r="E19" s="47" t="s">
        <v>166</v>
      </c>
      <c r="F19" s="70">
        <f>VLOOKUP(D19,[0]!ENTTABLE,9)</f>
        <v>73.3317227494403</v>
      </c>
      <c r="G19" s="46" t="s">
        <v>288</v>
      </c>
      <c r="H19" s="47" t="s">
        <v>287</v>
      </c>
      <c r="I19" s="70">
        <f>VLOOKUP(G19,[0]!ENTTABLE,9)</f>
        <v>166.97009299006848</v>
      </c>
      <c r="J19" s="46" t="s">
        <v>416</v>
      </c>
      <c r="K19" s="47" t="s">
        <v>679</v>
      </c>
      <c r="L19" s="70">
        <f>VLOOKUP(J19,[0]!ENTTABLE,9)</f>
        <v>113.82666167185413</v>
      </c>
      <c r="M19" s="46" t="s">
        <v>543</v>
      </c>
      <c r="N19" s="47" t="s">
        <v>707</v>
      </c>
      <c r="O19" s="70">
        <f>VLOOKUP(M19,[0]!ENTTABLE,9)</f>
        <v>221.21149203157745</v>
      </c>
    </row>
    <row r="20" spans="1:15" s="19" customFormat="1" ht="12" customHeight="1">
      <c r="A20" s="46" t="s">
        <v>39</v>
      </c>
      <c r="B20" s="47" t="s">
        <v>38</v>
      </c>
      <c r="C20" s="20">
        <f>VLOOKUP(A20,[0]!ENTTABLE,9)</f>
        <v>37.37526739574867</v>
      </c>
      <c r="D20" s="46" t="s">
        <v>169</v>
      </c>
      <c r="E20" s="47" t="s">
        <v>168</v>
      </c>
      <c r="F20" s="70">
        <f>VLOOKUP(D20,[0]!ENTTABLE,9)</f>
        <v>69.81807158862213</v>
      </c>
      <c r="G20" s="46" t="s">
        <v>290</v>
      </c>
      <c r="H20" s="47" t="s">
        <v>289</v>
      </c>
      <c r="I20" s="70">
        <f>VLOOKUP(G20,[0]!ENTTABLE,9)</f>
        <v>182.17221117296768</v>
      </c>
      <c r="J20" s="46" t="s">
        <v>417</v>
      </c>
      <c r="K20" s="47" t="s">
        <v>680</v>
      </c>
      <c r="L20" s="70">
        <f>VLOOKUP(J20,[0]!ENTTABLE,9)</f>
        <v>130.30533071623768</v>
      </c>
      <c r="M20" s="46" t="s">
        <v>545</v>
      </c>
      <c r="N20" s="47" t="s">
        <v>544</v>
      </c>
      <c r="O20" s="70">
        <f>VLOOKUP(M20,[0]!ENTTABLE,9)</f>
        <v>166.01951076549392</v>
      </c>
    </row>
    <row r="21" spans="1:15" s="19" customFormat="1" ht="12" customHeight="1">
      <c r="A21" s="46" t="s">
        <v>725</v>
      </c>
      <c r="B21" s="47" t="s">
        <v>720</v>
      </c>
      <c r="C21" s="20">
        <f>VLOOKUP(A21,[0]!ENTTABLE,9)</f>
        <v>49.18790563501692</v>
      </c>
      <c r="D21" s="46" t="s">
        <v>171</v>
      </c>
      <c r="E21" s="47" t="s">
        <v>170</v>
      </c>
      <c r="F21" s="70">
        <f>VLOOKUP(D21,[0]!ENTTABLE,9)</f>
        <v>159.14151286851123</v>
      </c>
      <c r="G21" s="46" t="s">
        <v>291</v>
      </c>
      <c r="H21" s="47" t="s">
        <v>701</v>
      </c>
      <c r="I21" s="70">
        <f>VLOOKUP(G21,[0]!ENTTABLE,9)</f>
        <v>180.50024058540433</v>
      </c>
      <c r="J21" s="46" t="s">
        <v>419</v>
      </c>
      <c r="K21" s="47" t="s">
        <v>418</v>
      </c>
      <c r="L21" s="70">
        <f>VLOOKUP(J21,[0]!ENTTABLE,9)</f>
        <v>135.28785459859708</v>
      </c>
      <c r="M21" s="46" t="s">
        <v>546</v>
      </c>
      <c r="N21" s="47" t="s">
        <v>672</v>
      </c>
      <c r="O21" s="70">
        <f>VLOOKUP(M21,[0]!ENTTABLE,9)</f>
        <v>155.86401708531434</v>
      </c>
    </row>
    <row r="22" spans="1:15" s="19" customFormat="1" ht="12" customHeight="1">
      <c r="A22" s="46" t="s">
        <v>41</v>
      </c>
      <c r="B22" s="47" t="s">
        <v>40</v>
      </c>
      <c r="C22" s="20">
        <f>VLOOKUP(A22,[0]!ENTTABLE,9)</f>
        <v>27.09006668289966</v>
      </c>
      <c r="D22" s="46" t="s">
        <v>172</v>
      </c>
      <c r="E22" s="47" t="s">
        <v>691</v>
      </c>
      <c r="F22" s="70">
        <f>VLOOKUP(D22,[0]!ENTTABLE,9)</f>
        <v>55.53315549008728</v>
      </c>
      <c r="G22" s="46" t="s">
        <v>293</v>
      </c>
      <c r="H22" s="47" t="s">
        <v>292</v>
      </c>
      <c r="I22" s="70">
        <f>VLOOKUP(G22,[0]!ENTTABLE,9)</f>
        <v>337.6682241081539</v>
      </c>
      <c r="J22" s="46" t="s">
        <v>421</v>
      </c>
      <c r="K22" s="47" t="s">
        <v>420</v>
      </c>
      <c r="L22" s="70">
        <f>VLOOKUP(J22,[0]!ENTTABLE,9)</f>
        <v>8.156931240986584</v>
      </c>
      <c r="M22" s="46" t="s">
        <v>547</v>
      </c>
      <c r="N22" s="47" t="s">
        <v>673</v>
      </c>
      <c r="O22" s="70">
        <f>VLOOKUP(M22,[0]!ENTTABLE,9)</f>
        <v>169.50396228134358</v>
      </c>
    </row>
    <row r="23" spans="1:15" s="19" customFormat="1" ht="12" customHeight="1">
      <c r="A23" s="46" t="s">
        <v>660</v>
      </c>
      <c r="B23" s="47" t="s">
        <v>42</v>
      </c>
      <c r="C23" s="20">
        <f>VLOOKUP(A23,[0]!ENTTABLE,9)</f>
        <v>50.54200804295287</v>
      </c>
      <c r="D23" s="46" t="s">
        <v>173</v>
      </c>
      <c r="E23" s="47" t="s">
        <v>692</v>
      </c>
      <c r="F23" s="70">
        <f>VLOOKUP(D23,[0]!ENTTABLE,9)</f>
        <v>45.94521053379893</v>
      </c>
      <c r="G23" s="46" t="s">
        <v>295</v>
      </c>
      <c r="H23" s="47" t="s">
        <v>294</v>
      </c>
      <c r="I23" s="70">
        <f>VLOOKUP(G23,[0]!ENTTABLE,9)</f>
        <v>338.99971867987665</v>
      </c>
      <c r="J23" s="46" t="s">
        <v>422</v>
      </c>
      <c r="K23" s="47" t="s">
        <v>681</v>
      </c>
      <c r="L23" s="70">
        <f>VLOOKUP(J23,[0]!ENTTABLE,9)</f>
        <v>30.11136581744033</v>
      </c>
      <c r="M23" s="46" t="s">
        <v>548</v>
      </c>
      <c r="N23" s="47" t="s">
        <v>674</v>
      </c>
      <c r="O23" s="70">
        <f>VLOOKUP(M23,[0]!ENTTABLE,9)</f>
        <v>162.94417167613935</v>
      </c>
    </row>
    <row r="24" spans="1:15" s="19" customFormat="1" ht="12" customHeight="1">
      <c r="A24" s="46" t="s">
        <v>661</v>
      </c>
      <c r="B24" s="47" t="s">
        <v>43</v>
      </c>
      <c r="C24" s="20">
        <f>VLOOKUP(A24,[0]!ENTTABLE,9)</f>
        <v>41.98820266993843</v>
      </c>
      <c r="D24" s="46" t="s">
        <v>175</v>
      </c>
      <c r="E24" s="47" t="s">
        <v>174</v>
      </c>
      <c r="F24" s="70">
        <f>VLOOKUP(D24,[0]!ENTTABLE,9)</f>
        <v>94.9168369238746</v>
      </c>
      <c r="G24" s="46" t="s">
        <v>297</v>
      </c>
      <c r="H24" s="47" t="s">
        <v>296</v>
      </c>
      <c r="I24" s="70">
        <f>VLOOKUP(G24,[0]!ENTTABLE,9)</f>
        <v>177.00742658511328</v>
      </c>
      <c r="J24" s="46" t="s">
        <v>424</v>
      </c>
      <c r="K24" s="47" t="s">
        <v>423</v>
      </c>
      <c r="L24" s="70">
        <f>VLOOKUP(J24,[0]!ENTTABLE,9)</f>
        <v>84.12254869899547</v>
      </c>
      <c r="M24" s="46" t="s">
        <v>549</v>
      </c>
      <c r="N24" s="47" t="s">
        <v>675</v>
      </c>
      <c r="O24" s="70">
        <f>VLOOKUP(M24,[0]!ENTTABLE,9)</f>
        <v>153.07495049875132</v>
      </c>
    </row>
    <row r="25" spans="1:15" s="19" customFormat="1" ht="12" customHeight="1">
      <c r="A25" s="46" t="s">
        <v>47</v>
      </c>
      <c r="B25" s="47" t="s">
        <v>46</v>
      </c>
      <c r="C25" s="20">
        <f>VLOOKUP(A25,[0]!ENTTABLE,9)</f>
        <v>311.5638931280391</v>
      </c>
      <c r="D25" s="46" t="s">
        <v>177</v>
      </c>
      <c r="E25" s="47" t="s">
        <v>176</v>
      </c>
      <c r="F25" s="70">
        <f>VLOOKUP(D25,[0]!ENTTABLE,9)</f>
        <v>96.36814997221526</v>
      </c>
      <c r="G25" s="46" t="s">
        <v>299</v>
      </c>
      <c r="H25" s="47" t="s">
        <v>298</v>
      </c>
      <c r="I25" s="70">
        <f>VLOOKUP(G25,[0]!ENTTABLE,9)</f>
        <v>196.7470970005802</v>
      </c>
      <c r="J25" s="46" t="s">
        <v>426</v>
      </c>
      <c r="K25" s="47" t="s">
        <v>425</v>
      </c>
      <c r="L25" s="70">
        <f>VLOOKUP(J25,[0]!ENTTABLE,9)</f>
        <v>9.312946711836863</v>
      </c>
      <c r="M25" s="46" t="s">
        <v>551</v>
      </c>
      <c r="N25" s="47" t="s">
        <v>550</v>
      </c>
      <c r="O25" s="70">
        <f>VLOOKUP(M25,[0]!ENTTABLE,9)</f>
        <v>97.7306729806278</v>
      </c>
    </row>
    <row r="26" spans="1:15" s="19" customFormat="1" ht="12" customHeight="1">
      <c r="A26" s="46" t="s">
        <v>49</v>
      </c>
      <c r="B26" s="47" t="s">
        <v>48</v>
      </c>
      <c r="C26" s="20">
        <f>VLOOKUP(A26,[0]!ENTTABLE,9)</f>
        <v>49.78424083997023</v>
      </c>
      <c r="D26" s="46" t="s">
        <v>179</v>
      </c>
      <c r="E26" s="47" t="s">
        <v>178</v>
      </c>
      <c r="F26" s="70">
        <f>VLOOKUP(D26,[0]!ENTTABLE,9)</f>
        <v>79.24789155644464</v>
      </c>
      <c r="G26" s="46" t="s">
        <v>301</v>
      </c>
      <c r="H26" s="47" t="s">
        <v>300</v>
      </c>
      <c r="I26" s="70">
        <f>VLOOKUP(G26,[0]!ENTTABLE,9)</f>
        <v>358.27684940683423</v>
      </c>
      <c r="J26" s="46" t="s">
        <v>428</v>
      </c>
      <c r="K26" s="47" t="s">
        <v>427</v>
      </c>
      <c r="L26" s="70">
        <f>VLOOKUP(J26,[0]!ENTTABLE,9)</f>
        <v>47.90305195802068</v>
      </c>
      <c r="M26" s="46" t="s">
        <v>553</v>
      </c>
      <c r="N26" s="47" t="s">
        <v>552</v>
      </c>
      <c r="O26" s="70">
        <f>VLOOKUP(M26,[0]!ENTTABLE,9)</f>
        <v>47.648621887663424</v>
      </c>
    </row>
    <row r="27" spans="1:15" s="19" customFormat="1" ht="12" customHeight="1">
      <c r="A27" s="46" t="s">
        <v>51</v>
      </c>
      <c r="B27" s="47" t="s">
        <v>50</v>
      </c>
      <c r="C27" s="20">
        <f>VLOOKUP(A27,[0]!ENTTABLE,9)</f>
        <v>60.972468507359615</v>
      </c>
      <c r="D27" s="46" t="s">
        <v>181</v>
      </c>
      <c r="E27" s="47" t="s">
        <v>180</v>
      </c>
      <c r="F27" s="70">
        <f>VLOOKUP(D27,[0]!ENTTABLE,9)</f>
        <v>44.50912619773483</v>
      </c>
      <c r="G27" s="46" t="s">
        <v>303</v>
      </c>
      <c r="H27" s="47" t="s">
        <v>302</v>
      </c>
      <c r="I27" s="70">
        <f>VLOOKUP(G27,[0]!ENTTABLE,9)</f>
        <v>52.48208452752877</v>
      </c>
      <c r="J27" s="46" t="s">
        <v>430</v>
      </c>
      <c r="K27" s="47" t="s">
        <v>429</v>
      </c>
      <c r="L27" s="70">
        <f>VLOOKUP(J27,[0]!ENTTABLE,9)</f>
        <v>63.010382289268115</v>
      </c>
      <c r="M27" s="46" t="s">
        <v>555</v>
      </c>
      <c r="N27" s="47" t="s">
        <v>554</v>
      </c>
      <c r="O27" s="70">
        <f>VLOOKUP(M27,[0]!ENTTABLE,9)</f>
        <v>343.67730974560726</v>
      </c>
    </row>
    <row r="28" spans="1:15" s="19" customFormat="1" ht="12" customHeight="1">
      <c r="A28" s="46" t="s">
        <v>53</v>
      </c>
      <c r="B28" s="47" t="s">
        <v>52</v>
      </c>
      <c r="C28" s="20">
        <f>VLOOKUP(A28,[0]!ENTTABLE,9)</f>
        <v>48.27756925960806</v>
      </c>
      <c r="D28" s="46" t="s">
        <v>183</v>
      </c>
      <c r="E28" s="47" t="s">
        <v>182</v>
      </c>
      <c r="F28" s="70">
        <f>VLOOKUP(D28,[0]!ENTTABLE,9)</f>
        <v>333.56363481082724</v>
      </c>
      <c r="G28" s="46" t="s">
        <v>305</v>
      </c>
      <c r="H28" s="47" t="s">
        <v>304</v>
      </c>
      <c r="I28" s="70">
        <f>VLOOKUP(G28,[0]!ENTTABLE,9)</f>
        <v>44.090519365257485</v>
      </c>
      <c r="J28" s="46" t="s">
        <v>432</v>
      </c>
      <c r="K28" s="47" t="s">
        <v>431</v>
      </c>
      <c r="L28" s="70">
        <f>VLOOKUP(J28,[0]!ENTTABLE,9)</f>
        <v>91.1745020745547</v>
      </c>
      <c r="M28" s="46" t="s">
        <v>557</v>
      </c>
      <c r="N28" s="47" t="s">
        <v>556</v>
      </c>
      <c r="O28" s="70">
        <f>VLOOKUP(M28,[0]!ENTTABLE,9)</f>
        <v>20.562249946599557</v>
      </c>
    </row>
    <row r="29" spans="1:15" s="19" customFormat="1" ht="12" customHeight="1">
      <c r="A29" s="46" t="s">
        <v>55</v>
      </c>
      <c r="B29" s="47" t="s">
        <v>54</v>
      </c>
      <c r="C29" s="20">
        <f>VLOOKUP(A29,[0]!ENTTABLE,9)</f>
        <v>77.5150807685308</v>
      </c>
      <c r="D29" s="46" t="s">
        <v>185</v>
      </c>
      <c r="E29" s="47" t="s">
        <v>184</v>
      </c>
      <c r="F29" s="70">
        <f>VLOOKUP(D29,[0]!ENTTABLE,9)</f>
        <v>59.59003804933727</v>
      </c>
      <c r="G29" s="46" t="s">
        <v>306</v>
      </c>
      <c r="H29" s="47" t="s">
        <v>702</v>
      </c>
      <c r="I29" s="70">
        <f>VLOOKUP(G29,[0]!ENTTABLE,9)</f>
        <v>52.48208452752877</v>
      </c>
      <c r="J29" s="46" t="s">
        <v>434</v>
      </c>
      <c r="K29" s="47" t="s">
        <v>433</v>
      </c>
      <c r="L29" s="70">
        <f>VLOOKUP(J29,[0]!ENTTABLE,9)</f>
        <v>33.98524072677096</v>
      </c>
      <c r="M29" s="46" t="s">
        <v>558</v>
      </c>
      <c r="N29" s="47" t="s">
        <v>670</v>
      </c>
      <c r="O29" s="70">
        <f>VLOOKUP(M29,[0]!ENTTABLE,9)</f>
        <v>8.485832533924766</v>
      </c>
    </row>
    <row r="30" spans="1:15" s="19" customFormat="1" ht="12" customHeight="1">
      <c r="A30" s="46" t="s">
        <v>57</v>
      </c>
      <c r="B30" s="47" t="s">
        <v>56</v>
      </c>
      <c r="C30" s="20">
        <f>VLOOKUP(A30,[0]!ENTTABLE,9)</f>
        <v>87.97536399544656</v>
      </c>
      <c r="D30" s="46" t="s">
        <v>187</v>
      </c>
      <c r="E30" s="47" t="s">
        <v>186</v>
      </c>
      <c r="F30" s="70">
        <f>VLOOKUP(D30,[0]!ENTTABLE,9)</f>
        <v>50.13576064591792</v>
      </c>
      <c r="G30" s="46" t="s">
        <v>309</v>
      </c>
      <c r="H30" s="47" t="s">
        <v>308</v>
      </c>
      <c r="I30" s="70">
        <f>VLOOKUP(G30,[0]!ENTTABLE,9)</f>
        <v>56.35237934770615</v>
      </c>
      <c r="J30" s="46" t="s">
        <v>436</v>
      </c>
      <c r="K30" s="47" t="s">
        <v>435</v>
      </c>
      <c r="L30" s="70">
        <f>VLOOKUP(J30,[0]!ENTTABLE,9)</f>
        <v>39.87866596849137</v>
      </c>
      <c r="M30" s="46" t="s">
        <v>559</v>
      </c>
      <c r="N30" s="47" t="s">
        <v>723</v>
      </c>
      <c r="O30" s="70">
        <f>VLOOKUP(M30,[0]!ENTTABLE,9)</f>
        <v>33.67078063746628</v>
      </c>
    </row>
    <row r="31" spans="1:15" s="19" customFormat="1" ht="12" customHeight="1">
      <c r="A31" s="46" t="s">
        <v>59</v>
      </c>
      <c r="B31" s="47" t="s">
        <v>58</v>
      </c>
      <c r="C31" s="20">
        <f>VLOOKUP(A31,[0]!ENTTABLE,9)</f>
        <v>84.30824818735708</v>
      </c>
      <c r="D31" s="46" t="s">
        <v>722</v>
      </c>
      <c r="E31" s="47" t="s">
        <v>609</v>
      </c>
      <c r="F31" s="70">
        <f>VLOOKUP(D31,[0]!ENTTABLE,9)</f>
        <v>255.84448365819657</v>
      </c>
      <c r="G31" s="46" t="s">
        <v>312</v>
      </c>
      <c r="H31" s="47" t="s">
        <v>311</v>
      </c>
      <c r="I31" s="70">
        <f>VLOOKUP(G31,[0]!ENTTABLE,9)</f>
        <v>59.373208917467075</v>
      </c>
      <c r="J31" s="46" t="s">
        <v>438</v>
      </c>
      <c r="K31" s="47" t="s">
        <v>437</v>
      </c>
      <c r="L31" s="70">
        <f>VLOOKUP(J31,[0]!ENTTABLE,9)</f>
        <v>63.55859644575933</v>
      </c>
      <c r="M31" s="46" t="s">
        <v>561</v>
      </c>
      <c r="N31" s="47" t="s">
        <v>560</v>
      </c>
      <c r="O31" s="70">
        <f>VLOOKUP(M31,[0]!ENTTABLE,9)</f>
        <v>230.2972987705045</v>
      </c>
    </row>
    <row r="32" spans="1:15" s="19" customFormat="1" ht="12" customHeight="1">
      <c r="A32" s="46" t="s">
        <v>61</v>
      </c>
      <c r="B32" s="47" t="s">
        <v>60</v>
      </c>
      <c r="C32" s="20">
        <f>VLOOKUP(A32,[0]!ENTTABLE,9)</f>
        <v>88.62441879263497</v>
      </c>
      <c r="D32" s="55" t="s">
        <v>721</v>
      </c>
      <c r="E32" s="56" t="s">
        <v>610</v>
      </c>
      <c r="F32" s="70">
        <f>VLOOKUP(D32,[0]!ENTTABLE,9)</f>
        <v>246.47387403481233</v>
      </c>
      <c r="G32" s="46" t="s">
        <v>314</v>
      </c>
      <c r="H32" s="47" t="s">
        <v>313</v>
      </c>
      <c r="I32" s="70">
        <f>VLOOKUP(G32,[0]!ENTTABLE,9)</f>
        <v>138.725815720139</v>
      </c>
      <c r="J32" s="46" t="s">
        <v>440</v>
      </c>
      <c r="K32" s="47" t="s">
        <v>439</v>
      </c>
      <c r="L32" s="70">
        <f>VLOOKUP(J32,[0]!ENTTABLE,9)</f>
        <v>53.29949634972855</v>
      </c>
      <c r="M32" s="46" t="s">
        <v>563</v>
      </c>
      <c r="N32" s="47" t="s">
        <v>562</v>
      </c>
      <c r="O32" s="70">
        <f>VLOOKUP(M32,[0]!ENTTABLE,9)</f>
        <v>247.14289930015744</v>
      </c>
    </row>
    <row r="33" spans="1:15" s="19" customFormat="1" ht="12" customHeight="1">
      <c r="A33" s="46" t="s">
        <v>63</v>
      </c>
      <c r="B33" s="47" t="s">
        <v>62</v>
      </c>
      <c r="C33" s="20">
        <f>VLOOKUP(A33,[0]!ENTTABLE,9)</f>
        <v>82.86468200756671</v>
      </c>
      <c r="D33" s="46" t="s">
        <v>729</v>
      </c>
      <c r="E33" s="47" t="s">
        <v>464</v>
      </c>
      <c r="F33" s="70">
        <f>VLOOKUP(D33,[0]!ENTTABLE,9)</f>
        <v>48.71898061391624</v>
      </c>
      <c r="G33" s="46" t="s">
        <v>316</v>
      </c>
      <c r="H33" s="47" t="s">
        <v>315</v>
      </c>
      <c r="I33" s="70">
        <f>VLOOKUP(G33,[0]!ENTTABLE,9)</f>
        <v>94.37437682085957</v>
      </c>
      <c r="J33" s="46" t="s">
        <v>442</v>
      </c>
      <c r="K33" s="47" t="s">
        <v>441</v>
      </c>
      <c r="L33" s="70">
        <f>VLOOKUP(J33,[0]!ENTTABLE,9)</f>
        <v>51.02993671465336</v>
      </c>
      <c r="M33" s="46" t="s">
        <v>565</v>
      </c>
      <c r="N33" s="47" t="s">
        <v>564</v>
      </c>
      <c r="O33" s="70">
        <f>VLOOKUP(M33,[0]!ENTTABLE,9)</f>
        <v>85.81432284322672</v>
      </c>
    </row>
    <row r="34" spans="1:15" s="19" customFormat="1" ht="12" customHeight="1">
      <c r="A34" s="46" t="s">
        <v>65</v>
      </c>
      <c r="B34" s="47" t="s">
        <v>64</v>
      </c>
      <c r="C34" s="20">
        <f>VLOOKUP(A34,[0]!ENTTABLE,9)</f>
        <v>89.3727577614847</v>
      </c>
      <c r="D34" s="46" t="s">
        <v>189</v>
      </c>
      <c r="E34" s="47" t="s">
        <v>188</v>
      </c>
      <c r="F34" s="70">
        <f>VLOOKUP(D34,[0]!ENTTABLE,9)</f>
        <v>59.827173092936306</v>
      </c>
      <c r="G34" s="46" t="s">
        <v>318</v>
      </c>
      <c r="H34" s="47" t="s">
        <v>317</v>
      </c>
      <c r="I34" s="70">
        <f>VLOOKUP(G34,[0]!ENTTABLE,9)</f>
        <v>135.09077389493282</v>
      </c>
      <c r="J34" s="46" t="s">
        <v>444</v>
      </c>
      <c r="K34" s="47" t="s">
        <v>443</v>
      </c>
      <c r="L34" s="70">
        <f>VLOOKUP(J34,[0]!ENTTABLE,9)</f>
        <v>48.93802182089365</v>
      </c>
      <c r="M34" s="46" t="s">
        <v>566</v>
      </c>
      <c r="N34" s="47" t="s">
        <v>662</v>
      </c>
      <c r="O34" s="70">
        <f>VLOOKUP(M34,[0]!ENTTABLE,9)</f>
        <v>352.4674291711292</v>
      </c>
    </row>
    <row r="35" spans="1:15" s="19" customFormat="1" ht="12" customHeight="1">
      <c r="A35" s="46" t="s">
        <v>67</v>
      </c>
      <c r="B35" s="47" t="s">
        <v>66</v>
      </c>
      <c r="C35" s="20">
        <f>VLOOKUP(A35,[0]!ENTTABLE,9)</f>
        <v>259.43748326850414</v>
      </c>
      <c r="D35" s="46" t="s">
        <v>191</v>
      </c>
      <c r="E35" s="47" t="s">
        <v>190</v>
      </c>
      <c r="F35" s="70">
        <f>VLOOKUP(D35,[0]!ENTTABLE,9)</f>
        <v>58.55612900380448</v>
      </c>
      <c r="G35" s="46" t="s">
        <v>320</v>
      </c>
      <c r="H35" s="47" t="s">
        <v>319</v>
      </c>
      <c r="I35" s="70">
        <f>VLOOKUP(G35,[0]!ENTTABLE,9)</f>
        <v>133.61213091375492</v>
      </c>
      <c r="J35" s="46" t="s">
        <v>446</v>
      </c>
      <c r="K35" s="47" t="s">
        <v>445</v>
      </c>
      <c r="L35" s="70">
        <f>VLOOKUP(J35,[0]!ENTTABLE,9)</f>
        <v>50.098911276733276</v>
      </c>
      <c r="M35" s="46" t="s">
        <v>568</v>
      </c>
      <c r="N35" s="47" t="s">
        <v>567</v>
      </c>
      <c r="O35" s="70">
        <f>VLOOKUP(M35,[0]!ENTTABLE,9)</f>
        <v>355.9201148099266</v>
      </c>
    </row>
    <row r="36" spans="1:15" s="19" customFormat="1" ht="12" customHeight="1">
      <c r="A36" s="46" t="s">
        <v>69</v>
      </c>
      <c r="B36" s="47" t="s">
        <v>68</v>
      </c>
      <c r="C36" s="20">
        <f>VLOOKUP(A36,[0]!ENTTABLE,9)</f>
        <v>75.77135564170416</v>
      </c>
      <c r="D36" s="46" t="s">
        <v>193</v>
      </c>
      <c r="E36" s="47" t="s">
        <v>192</v>
      </c>
      <c r="F36" s="70">
        <f>VLOOKUP(D36,[0]!ENTTABLE,9)</f>
        <v>77.43916842895192</v>
      </c>
      <c r="G36" s="46" t="s">
        <v>322</v>
      </c>
      <c r="H36" s="47" t="s">
        <v>321</v>
      </c>
      <c r="I36" s="70">
        <f>VLOOKUP(G36,[0]!ENTTABLE,9)</f>
        <v>136.34466585387932</v>
      </c>
      <c r="J36" s="46" t="s">
        <v>448</v>
      </c>
      <c r="K36" s="47" t="s">
        <v>447</v>
      </c>
      <c r="L36" s="70">
        <f>VLOOKUP(J36,[0]!ENTTABLE,9)</f>
        <v>52.40866409248001</v>
      </c>
      <c r="M36" s="46" t="s">
        <v>569</v>
      </c>
      <c r="N36" s="47" t="s">
        <v>663</v>
      </c>
      <c r="O36" s="70">
        <f>VLOOKUP(M36,[0]!ENTTABLE,9)</f>
        <v>344.38096120516343</v>
      </c>
    </row>
    <row r="37" spans="1:15" s="19" customFormat="1" ht="12" customHeight="1">
      <c r="A37" s="46" t="s">
        <v>71</v>
      </c>
      <c r="B37" s="47" t="s">
        <v>70</v>
      </c>
      <c r="C37" s="20">
        <f>VLOOKUP(A37,[0]!ENTTABLE,9)</f>
        <v>73.8243644765278</v>
      </c>
      <c r="D37" s="46" t="s">
        <v>195</v>
      </c>
      <c r="E37" s="47" t="s">
        <v>194</v>
      </c>
      <c r="F37" s="70">
        <f>VLOOKUP(D37,[0]!ENTTABLE,9)</f>
        <v>64.64259215644364</v>
      </c>
      <c r="G37" s="46" t="s">
        <v>324</v>
      </c>
      <c r="H37" s="47" t="s">
        <v>323</v>
      </c>
      <c r="I37" s="70">
        <f>VLOOKUP(G37,[0]!ENTTABLE,9)</f>
        <v>327.5595767278285</v>
      </c>
      <c r="J37" s="46" t="s">
        <v>450</v>
      </c>
      <c r="K37" s="47" t="s">
        <v>449</v>
      </c>
      <c r="L37" s="70">
        <f>VLOOKUP(J37,[0]!ENTTABLE,9)</f>
        <v>268.5331867556351</v>
      </c>
      <c r="M37" s="46" t="s">
        <v>571</v>
      </c>
      <c r="N37" s="47" t="s">
        <v>570</v>
      </c>
      <c r="O37" s="70">
        <f>VLOOKUP(M37,[0]!ENTTABLE,9)</f>
        <v>3.8337917209731325</v>
      </c>
    </row>
    <row r="38" spans="1:15" s="19" customFormat="1" ht="12" customHeight="1">
      <c r="A38" s="46" t="s">
        <v>73</v>
      </c>
      <c r="B38" s="47" t="s">
        <v>72</v>
      </c>
      <c r="C38" s="20">
        <f>VLOOKUP(A38,[0]!ENTTABLE,9)</f>
        <v>92.85315486245655</v>
      </c>
      <c r="D38" s="46" t="s">
        <v>197</v>
      </c>
      <c r="E38" s="47" t="s">
        <v>196</v>
      </c>
      <c r="F38" s="70">
        <f>VLOOKUP(D38,[0]!ENTTABLE,9)</f>
        <v>45.65258543338553</v>
      </c>
      <c r="G38" s="46" t="s">
        <v>326</v>
      </c>
      <c r="H38" s="47" t="s">
        <v>325</v>
      </c>
      <c r="I38" s="70">
        <f>VLOOKUP(G38,[0]!ENTTABLE,9)</f>
        <v>310.61162487998996</v>
      </c>
      <c r="J38" s="46" t="s">
        <v>452</v>
      </c>
      <c r="K38" s="47" t="s">
        <v>451</v>
      </c>
      <c r="L38" s="70">
        <f>VLOOKUP(J38,[0]!ENTTABLE,9)</f>
        <v>278.2062006718979</v>
      </c>
      <c r="M38" s="46" t="s">
        <v>573</v>
      </c>
      <c r="N38" s="47" t="s">
        <v>572</v>
      </c>
      <c r="O38" s="70">
        <f>VLOOKUP(M38,[0]!ENTTABLE,9)</f>
        <v>25.245592557314243</v>
      </c>
    </row>
    <row r="39" spans="1:15" s="19" customFormat="1" ht="12" customHeight="1">
      <c r="A39" s="46" t="s">
        <v>75</v>
      </c>
      <c r="B39" s="47" t="s">
        <v>74</v>
      </c>
      <c r="C39" s="20">
        <f>VLOOKUP(A39,[0]!ENTTABLE,9)</f>
        <v>167.19675550485655</v>
      </c>
      <c r="D39" s="46" t="s">
        <v>199</v>
      </c>
      <c r="E39" s="47" t="s">
        <v>198</v>
      </c>
      <c r="F39" s="70">
        <f>VLOOKUP(D39,[0]!ENTTABLE,9)</f>
        <v>38.475880978789206</v>
      </c>
      <c r="G39" s="46" t="s">
        <v>328</v>
      </c>
      <c r="H39" s="47" t="s">
        <v>327</v>
      </c>
      <c r="I39" s="70">
        <f>VLOOKUP(G39,[0]!ENTTABLE,9)</f>
        <v>322.03902894215713</v>
      </c>
      <c r="J39" s="46" t="s">
        <v>454</v>
      </c>
      <c r="K39" s="47" t="s">
        <v>453</v>
      </c>
      <c r="L39" s="70">
        <f>VLOOKUP(J39,[0]!ENTTABLE,9)</f>
        <v>268.20748196512886</v>
      </c>
      <c r="M39" s="46" t="s">
        <v>575</v>
      </c>
      <c r="N39" s="47" t="s">
        <v>574</v>
      </c>
      <c r="O39" s="70">
        <f>VLOOKUP(M39,[0]!ENTTABLE,9)</f>
        <v>344.61020393506215</v>
      </c>
    </row>
    <row r="40" spans="1:15" s="19" customFormat="1" ht="12" customHeight="1">
      <c r="A40" s="46" t="s">
        <v>77</v>
      </c>
      <c r="B40" s="47" t="s">
        <v>76</v>
      </c>
      <c r="C40" s="20">
        <f>VLOOKUP(A40,[0]!ENTTABLE,9)</f>
        <v>57.15429293910452</v>
      </c>
      <c r="D40" s="46" t="s">
        <v>201</v>
      </c>
      <c r="E40" s="47" t="s">
        <v>200</v>
      </c>
      <c r="F40" s="70">
        <f>VLOOKUP(D40,[0]!ENTTABLE,9)</f>
        <v>96.47877738678027</v>
      </c>
      <c r="G40" s="46" t="s">
        <v>330</v>
      </c>
      <c r="H40" s="47" t="s">
        <v>329</v>
      </c>
      <c r="I40" s="70">
        <f>VLOOKUP(G40,[0]!ENTTABLE,9)</f>
        <v>354.7851448988472</v>
      </c>
      <c r="J40" s="46" t="s">
        <v>456</v>
      </c>
      <c r="K40" s="47" t="s">
        <v>455</v>
      </c>
      <c r="L40" s="70">
        <f>VLOOKUP(J40,[0]!ENTTABLE,9)</f>
        <v>263.72311845541276</v>
      </c>
      <c r="M40" s="46" t="s">
        <v>577</v>
      </c>
      <c r="N40" s="47" t="s">
        <v>576</v>
      </c>
      <c r="O40" s="70">
        <f>VLOOKUP(M40,[0]!ENTTABLE,9)</f>
        <v>43.34961038296735</v>
      </c>
    </row>
    <row r="41" spans="1:15" s="19" customFormat="1" ht="12" customHeight="1">
      <c r="A41" s="46" t="s">
        <v>79</v>
      </c>
      <c r="B41" s="47" t="s">
        <v>78</v>
      </c>
      <c r="C41" s="20">
        <f>VLOOKUP(A41,[0]!ENTTABLE,9)</f>
        <v>106.26171182460745</v>
      </c>
      <c r="D41" s="46" t="s">
        <v>203</v>
      </c>
      <c r="E41" s="47" t="s">
        <v>202</v>
      </c>
      <c r="F41" s="70">
        <f>VLOOKUP(D41,[0]!ENTTABLE,9)</f>
        <v>36.8964886283057</v>
      </c>
      <c r="G41" s="46" t="s">
        <v>332</v>
      </c>
      <c r="H41" s="47" t="s">
        <v>331</v>
      </c>
      <c r="I41" s="70">
        <f>VLOOKUP(G41,[0]!ENTTABLE,9)</f>
        <v>13.31874303735738</v>
      </c>
      <c r="J41" s="46" t="s">
        <v>457</v>
      </c>
      <c r="K41" s="47" t="s">
        <v>703</v>
      </c>
      <c r="L41" s="70">
        <f>VLOOKUP(J41,[0]!ENTTABLE,9)</f>
        <v>281.2908216869531</v>
      </c>
      <c r="M41" s="46" t="s">
        <v>579</v>
      </c>
      <c r="N41" s="47" t="s">
        <v>578</v>
      </c>
      <c r="O41" s="70">
        <f>VLOOKUP(M41,[0]!ENTTABLE,9)</f>
        <v>266.6147014192071</v>
      </c>
    </row>
    <row r="42" spans="1:15" s="19" customFormat="1" ht="12" customHeight="1">
      <c r="A42" s="46" t="s">
        <v>81</v>
      </c>
      <c r="B42" s="47" t="s">
        <v>80</v>
      </c>
      <c r="C42" s="20">
        <f>VLOOKUP(A42,[0]!ENTTABLE,9)</f>
        <v>88.18682008334358</v>
      </c>
      <c r="D42" s="46" t="s">
        <v>205</v>
      </c>
      <c r="E42" s="47" t="s">
        <v>204</v>
      </c>
      <c r="F42" s="70">
        <f>VLOOKUP(D42,[0]!ENTTABLE,9)</f>
        <v>41.35863114590505</v>
      </c>
      <c r="G42" s="46" t="s">
        <v>335</v>
      </c>
      <c r="H42" s="47" t="s">
        <v>334</v>
      </c>
      <c r="I42" s="70">
        <f>VLOOKUP(G42,[0]!ENTTABLE,9)</f>
        <v>23.449278894743188</v>
      </c>
      <c r="J42" s="46" t="s">
        <v>459</v>
      </c>
      <c r="K42" s="47" t="s">
        <v>458</v>
      </c>
      <c r="L42" s="70">
        <f>VLOOKUP(J42,[0]!ENTTABLE,9)</f>
        <v>65.29979934025253</v>
      </c>
      <c r="M42" s="46" t="s">
        <v>581</v>
      </c>
      <c r="N42" s="47" t="s">
        <v>580</v>
      </c>
      <c r="O42" s="70">
        <f>VLOOKUP(M42,[0]!ENTTABLE,9)</f>
        <v>47.909955171692495</v>
      </c>
    </row>
    <row r="43" spans="1:15" s="19" customFormat="1" ht="12" customHeight="1">
      <c r="A43" s="46" t="s">
        <v>83</v>
      </c>
      <c r="B43" s="47" t="s">
        <v>82</v>
      </c>
      <c r="C43" s="20">
        <f>VLOOKUP(A43,[0]!ENTTABLE,9)</f>
        <v>61.183391157550375</v>
      </c>
      <c r="D43" s="46" t="s">
        <v>207</v>
      </c>
      <c r="E43" s="47" t="s">
        <v>206</v>
      </c>
      <c r="F43" s="70">
        <f>VLOOKUP(D43,[0]!ENTTABLE,9)</f>
        <v>32.07297248992039</v>
      </c>
      <c r="G43" s="46" t="s">
        <v>337</v>
      </c>
      <c r="H43" s="47" t="s">
        <v>336</v>
      </c>
      <c r="I43" s="70">
        <f>VLOOKUP(G43,[0]!ENTTABLE,9)</f>
        <v>49.23283061714465</v>
      </c>
      <c r="J43" s="46" t="s">
        <v>461</v>
      </c>
      <c r="K43" s="47" t="s">
        <v>460</v>
      </c>
      <c r="L43" s="70">
        <f>VLOOKUP(J43,[0]!ENTTABLE,9)</f>
        <v>50.68619485615096</v>
      </c>
      <c r="M43" s="46" t="s">
        <v>583</v>
      </c>
      <c r="N43" s="47" t="s">
        <v>582</v>
      </c>
      <c r="O43" s="70">
        <f>VLOOKUP(M43,[0]!ENTTABLE,9)</f>
        <v>34.48626577697378</v>
      </c>
    </row>
    <row r="44" spans="1:15" s="19" customFormat="1" ht="12" customHeight="1">
      <c r="A44" s="46" t="s">
        <v>85</v>
      </c>
      <c r="B44" s="47" t="s">
        <v>84</v>
      </c>
      <c r="C44" s="20">
        <f>VLOOKUP(A44,[0]!ENTTABLE,9)</f>
        <v>133.81480339687144</v>
      </c>
      <c r="D44" s="46" t="s">
        <v>209</v>
      </c>
      <c r="E44" s="47" t="s">
        <v>208</v>
      </c>
      <c r="F44" s="70">
        <f>VLOOKUP(D44,[0]!ENTTABLE,9)</f>
        <v>64.56383448401493</v>
      </c>
      <c r="G44" s="46" t="s">
        <v>339</v>
      </c>
      <c r="H44" s="47" t="s">
        <v>338</v>
      </c>
      <c r="I44" s="70">
        <f>VLOOKUP(G44,[0]!ENTTABLE,9)</f>
        <v>326.99575424647117</v>
      </c>
      <c r="J44" s="46" t="s">
        <v>463</v>
      </c>
      <c r="K44" s="47" t="s">
        <v>462</v>
      </c>
      <c r="L44" s="70">
        <f>VLOOKUP(J44,[0]!ENTTABLE,9)</f>
        <v>312.8726031692522</v>
      </c>
      <c r="M44" s="46" t="s">
        <v>585</v>
      </c>
      <c r="N44" s="47" t="s">
        <v>584</v>
      </c>
      <c r="O44" s="70">
        <f>VLOOKUP(M44,[0]!ENTTABLE,9)</f>
        <v>192.64439480276712</v>
      </c>
    </row>
    <row r="45" spans="1:15" s="19" customFormat="1" ht="12" customHeight="1">
      <c r="A45" s="46" t="s">
        <v>87</v>
      </c>
      <c r="B45" s="47" t="s">
        <v>86</v>
      </c>
      <c r="C45" s="20">
        <f>VLOOKUP(A45,[0]!ENTTABLE,9)</f>
        <v>36.73195953050785</v>
      </c>
      <c r="D45" s="46" t="s">
        <v>1</v>
      </c>
      <c r="E45" s="47" t="s">
        <v>210</v>
      </c>
      <c r="F45" s="70">
        <f>VLOOKUP(D45,[0]!ENTTABLE,9)</f>
        <v>36.06423291781551</v>
      </c>
      <c r="G45" s="46" t="s">
        <v>341</v>
      </c>
      <c r="H45" s="47" t="s">
        <v>340</v>
      </c>
      <c r="I45" s="70">
        <f>VLOOKUP(G45,[0]!ENTTABLE,9)</f>
        <v>160.5548677236269</v>
      </c>
      <c r="J45" s="46" t="s">
        <v>466</v>
      </c>
      <c r="K45" s="47" t="s">
        <v>465</v>
      </c>
      <c r="L45" s="70">
        <f>VLOOKUP(J45,[0]!ENTTABLE,9)</f>
        <v>44.8783469945164</v>
      </c>
      <c r="M45" s="46" t="s">
        <v>587</v>
      </c>
      <c r="N45" s="47" t="s">
        <v>586</v>
      </c>
      <c r="O45" s="70">
        <f>VLOOKUP(M45,[0]!ENTTABLE,9)</f>
        <v>44.661187968303665</v>
      </c>
    </row>
    <row r="46" spans="1:15" s="19" customFormat="1" ht="12" customHeight="1">
      <c r="A46" s="46" t="s">
        <v>89</v>
      </c>
      <c r="B46" s="47" t="s">
        <v>88</v>
      </c>
      <c r="C46" s="20">
        <f>VLOOKUP(A46,[0]!ENTTABLE,9)</f>
        <v>138.4941412373374</v>
      </c>
      <c r="D46" s="46" t="s">
        <v>212</v>
      </c>
      <c r="E46" s="47" t="s">
        <v>211</v>
      </c>
      <c r="F46" s="70">
        <f>VLOOKUP(D46,[0]!ENTTABLE,9)</f>
        <v>17.940952299651897</v>
      </c>
      <c r="G46" s="46" t="s">
        <v>343</v>
      </c>
      <c r="H46" s="47" t="s">
        <v>342</v>
      </c>
      <c r="I46" s="70">
        <f>VLOOKUP(G46,[0]!ENTTABLE,9)</f>
        <v>310.3643525253431</v>
      </c>
      <c r="J46" s="46" t="s">
        <v>469</v>
      </c>
      <c r="K46" s="47" t="s">
        <v>468</v>
      </c>
      <c r="L46" s="70">
        <f>VLOOKUP(J46,[0]!ENTTABLE,9)</f>
        <v>31.733326895909773</v>
      </c>
      <c r="M46" s="46" t="s">
        <v>589</v>
      </c>
      <c r="N46" s="47" t="s">
        <v>588</v>
      </c>
      <c r="O46" s="70">
        <f>VLOOKUP(M46,[0]!ENTTABLE,9)</f>
        <v>201.36814559513488</v>
      </c>
    </row>
    <row r="47" spans="1:15" s="19" customFormat="1" ht="12" customHeight="1">
      <c r="A47" s="46" t="s">
        <v>91</v>
      </c>
      <c r="B47" s="47" t="s">
        <v>90</v>
      </c>
      <c r="C47" s="20">
        <f>VLOOKUP(A47,[0]!ENTTABLE,9)</f>
        <v>47.96164581725007</v>
      </c>
      <c r="D47" s="46" t="s">
        <v>214</v>
      </c>
      <c r="E47" s="47" t="s">
        <v>213</v>
      </c>
      <c r="F47" s="70">
        <f>VLOOKUP(D47,[0]!ENTTABLE,9)</f>
        <v>24.66748718796486</v>
      </c>
      <c r="G47" s="46" t="s">
        <v>345</v>
      </c>
      <c r="H47" s="47" t="s">
        <v>344</v>
      </c>
      <c r="I47" s="70">
        <f>VLOOKUP(G47,[0]!ENTTABLE,9)</f>
        <v>273.39079880301927</v>
      </c>
      <c r="J47" s="46" t="s">
        <v>471</v>
      </c>
      <c r="K47" s="47" t="s">
        <v>470</v>
      </c>
      <c r="L47" s="70">
        <f>VLOOKUP(J47,[0]!ENTTABLE,9)</f>
        <v>205.24256989413306</v>
      </c>
      <c r="M47" s="46" t="s">
        <v>726</v>
      </c>
      <c r="N47" s="47" t="s">
        <v>719</v>
      </c>
      <c r="O47" s="70">
        <f>VLOOKUP(M47,[0]!ENTTABLE,9)</f>
        <v>46.59280217016974</v>
      </c>
    </row>
    <row r="48" spans="1:15" s="19" customFormat="1" ht="12" customHeight="1">
      <c r="A48" s="46" t="s">
        <v>93</v>
      </c>
      <c r="B48" s="47" t="s">
        <v>92</v>
      </c>
      <c r="C48" s="20">
        <f>VLOOKUP(A48,[0]!ENTTABLE,9)</f>
        <v>90.88059480029966</v>
      </c>
      <c r="D48" s="46" t="s">
        <v>216</v>
      </c>
      <c r="E48" s="47" t="s">
        <v>215</v>
      </c>
      <c r="F48" s="70">
        <f>VLOOKUP(D48,[0]!ENTTABLE,9)</f>
        <v>31.268947226524514</v>
      </c>
      <c r="G48" s="46" t="s">
        <v>347</v>
      </c>
      <c r="H48" s="47" t="s">
        <v>346</v>
      </c>
      <c r="I48" s="70">
        <f>VLOOKUP(G48,[0]!ENTTABLE,9)</f>
        <v>309.97663048066084</v>
      </c>
      <c r="J48" s="46" t="s">
        <v>473</v>
      </c>
      <c r="K48" s="47" t="s">
        <v>472</v>
      </c>
      <c r="L48" s="70">
        <f>VLOOKUP(J48,[0]!ENTTABLE,9)</f>
        <v>187.24822129241676</v>
      </c>
      <c r="M48" s="46" t="s">
        <v>591</v>
      </c>
      <c r="N48" s="47" t="s">
        <v>590</v>
      </c>
      <c r="O48" s="70">
        <f>VLOOKUP(M48,[0]!ENTTABLE,9)</f>
        <v>149.66082996305747</v>
      </c>
    </row>
    <row r="49" spans="1:15" s="19" customFormat="1" ht="12" customHeight="1">
      <c r="A49" s="46" t="s">
        <v>95</v>
      </c>
      <c r="B49" s="47" t="s">
        <v>94</v>
      </c>
      <c r="C49" s="20">
        <f>VLOOKUP(A49,[0]!ENTTABLE,9)</f>
        <v>57.02182504293299</v>
      </c>
      <c r="D49" s="46" t="s">
        <v>218</v>
      </c>
      <c r="E49" s="47" t="s">
        <v>217</v>
      </c>
      <c r="F49" s="70">
        <f>VLOOKUP(D49,[0]!ENTTABLE,9)</f>
        <v>48.96365456931481</v>
      </c>
      <c r="G49" s="46" t="s">
        <v>348</v>
      </c>
      <c r="H49" s="47" t="s">
        <v>682</v>
      </c>
      <c r="I49" s="70">
        <f>VLOOKUP(G49,[0]!ENTTABLE,9)</f>
        <v>283.12640364677446</v>
      </c>
      <c r="J49" s="46" t="s">
        <v>474</v>
      </c>
      <c r="K49" s="47" t="s">
        <v>704</v>
      </c>
      <c r="L49" s="70">
        <f>VLOOKUP(J49,[0]!ENTTABLE,9)</f>
        <v>192.26880092513605</v>
      </c>
      <c r="M49" s="46" t="s">
        <v>592</v>
      </c>
      <c r="N49" s="47" t="s">
        <v>708</v>
      </c>
      <c r="O49" s="70">
        <f>VLOOKUP(M49,[0]!ENTTABLE,9)</f>
        <v>137.50170901040897</v>
      </c>
    </row>
    <row r="50" spans="1:15" s="19" customFormat="1" ht="12" customHeight="1">
      <c r="A50" s="46" t="s">
        <v>97</v>
      </c>
      <c r="B50" s="47" t="s">
        <v>96</v>
      </c>
      <c r="C50" s="20">
        <f>VLOOKUP(A50,[0]!ENTTABLE,9)</f>
        <v>92.17360096347964</v>
      </c>
      <c r="D50" s="46" t="s">
        <v>220</v>
      </c>
      <c r="E50" s="47" t="s">
        <v>219</v>
      </c>
      <c r="F50" s="70">
        <f>VLOOKUP(D50,[0]!ENTTABLE,9)</f>
        <v>133.46331860615183</v>
      </c>
      <c r="G50" s="46" t="s">
        <v>349</v>
      </c>
      <c r="H50" s="47" t="s">
        <v>683</v>
      </c>
      <c r="I50" s="70">
        <f>VLOOKUP(G50,[0]!ENTTABLE,9)</f>
        <v>296.89461202598295</v>
      </c>
      <c r="J50" s="46" t="s">
        <v>476</v>
      </c>
      <c r="K50" s="47" t="s">
        <v>475</v>
      </c>
      <c r="L50" s="70">
        <f>VLOOKUP(J50,[0]!ENTTABLE,9)</f>
        <v>85.46560962236246</v>
      </c>
      <c r="M50" s="46" t="s">
        <v>594</v>
      </c>
      <c r="N50" s="47" t="s">
        <v>593</v>
      </c>
      <c r="O50" s="70">
        <f>VLOOKUP(M50,[0]!ENTTABLE,9)</f>
        <v>92.93918706001463</v>
      </c>
    </row>
    <row r="51" spans="1:15" s="19" customFormat="1" ht="12" customHeight="1">
      <c r="A51" s="46" t="s">
        <v>99</v>
      </c>
      <c r="B51" s="47" t="s">
        <v>98</v>
      </c>
      <c r="C51" s="20">
        <f>VLOOKUP(A51,[0]!ENTTABLE,9)</f>
        <v>43.52567134032498</v>
      </c>
      <c r="D51" s="46" t="s">
        <v>222</v>
      </c>
      <c r="E51" s="47" t="s">
        <v>221</v>
      </c>
      <c r="F51" s="70">
        <f>VLOOKUP(D51,[0]!ENTTABLE,9)</f>
        <v>79.36628570717276</v>
      </c>
      <c r="G51" s="46" t="s">
        <v>351</v>
      </c>
      <c r="H51" s="47" t="s">
        <v>350</v>
      </c>
      <c r="I51" s="70">
        <f>VLOOKUP(G51,[0]!ENTTABLE,9)</f>
        <v>269.8120725481608</v>
      </c>
      <c r="J51" s="46" t="s">
        <v>478</v>
      </c>
      <c r="K51" s="47" t="s">
        <v>477</v>
      </c>
      <c r="L51" s="70">
        <f>VLOOKUP(J51,[0]!ENTTABLE,9)</f>
        <v>53.72577616659101</v>
      </c>
      <c r="M51" s="46" t="s">
        <v>596</v>
      </c>
      <c r="N51" s="47" t="s">
        <v>595</v>
      </c>
      <c r="O51" s="70">
        <f>VLOOKUP(M51,[0]!ENTTABLE,9)</f>
        <v>48.8961728603119</v>
      </c>
    </row>
    <row r="52" spans="1:15" s="19" customFormat="1" ht="12" customHeight="1">
      <c r="A52" s="46" t="s">
        <v>101</v>
      </c>
      <c r="B52" s="47" t="s">
        <v>100</v>
      </c>
      <c r="C52" s="20">
        <f>VLOOKUP(A52,[0]!ENTTABLE,9)</f>
        <v>96.01055458925255</v>
      </c>
      <c r="D52" s="46" t="s">
        <v>224</v>
      </c>
      <c r="E52" s="47" t="s">
        <v>728</v>
      </c>
      <c r="F52" s="70">
        <f>VLOOKUP(D52,[0]!ENTTABLE,9)</f>
        <v>132.61396337957996</v>
      </c>
      <c r="G52" s="46" t="s">
        <v>353</v>
      </c>
      <c r="H52" s="47" t="s">
        <v>352</v>
      </c>
      <c r="I52" s="70">
        <f>VLOOKUP(G52,[0]!ENTTABLE,9)</f>
        <v>271.5536978813115</v>
      </c>
      <c r="J52" s="46" t="s">
        <v>480</v>
      </c>
      <c r="K52" s="47" t="s">
        <v>479</v>
      </c>
      <c r="L52" s="70">
        <f>VLOOKUP(J52,[0]!ENTTABLE,9)</f>
        <v>80.93051655212629</v>
      </c>
      <c r="M52" s="46" t="s">
        <v>598</v>
      </c>
      <c r="N52" s="47" t="s">
        <v>597</v>
      </c>
      <c r="O52" s="70">
        <f>VLOOKUP(M52,[0]!ENTTABLE,9)</f>
        <v>50.01877622357772</v>
      </c>
    </row>
    <row r="53" spans="1:15" s="19" customFormat="1" ht="12" customHeight="1">
      <c r="A53" s="46" t="s">
        <v>103</v>
      </c>
      <c r="B53" s="47" t="s">
        <v>102</v>
      </c>
      <c r="C53" s="20">
        <f>VLOOKUP(A53,[0]!ENTTABLE,9)</f>
        <v>356.08450351986266</v>
      </c>
      <c r="D53" s="46" t="s">
        <v>226</v>
      </c>
      <c r="E53" s="47" t="s">
        <v>225</v>
      </c>
      <c r="F53" s="70">
        <f>VLOOKUP(D53,[0]!ENTTABLE,9)</f>
        <v>263.0328512961165</v>
      </c>
      <c r="G53" s="46" t="s">
        <v>355</v>
      </c>
      <c r="H53" s="47" t="s">
        <v>354</v>
      </c>
      <c r="I53" s="70">
        <f>VLOOKUP(G53,[0]!ENTTABLE,9)</f>
        <v>280.99167674986984</v>
      </c>
      <c r="J53" s="46" t="s">
        <v>482</v>
      </c>
      <c r="K53" s="47" t="s">
        <v>481</v>
      </c>
      <c r="L53" s="70">
        <f>VLOOKUP(J53,[0]!ENTTABLE,9)</f>
        <v>89.98379797090553</v>
      </c>
      <c r="M53" s="46" t="s">
        <v>600</v>
      </c>
      <c r="N53" s="47" t="s">
        <v>599</v>
      </c>
      <c r="O53" s="70">
        <f>VLOOKUP(M53,[0]!ENTTABLE,9)</f>
        <v>65.0339998752665</v>
      </c>
    </row>
    <row r="54" spans="1:15" s="19" customFormat="1" ht="12" customHeight="1">
      <c r="A54" s="46" t="s">
        <v>105</v>
      </c>
      <c r="B54" s="47" t="s">
        <v>104</v>
      </c>
      <c r="C54" s="20">
        <f>VLOOKUP(A54,[0]!ENTTABLE,9)</f>
        <v>332.6904260796631</v>
      </c>
      <c r="D54" s="46" t="s">
        <v>228</v>
      </c>
      <c r="E54" s="47" t="s">
        <v>227</v>
      </c>
      <c r="F54" s="70">
        <f>VLOOKUP(D54,[0]!ENTTABLE,9)</f>
        <v>270.013536212879</v>
      </c>
      <c r="G54" s="46" t="s">
        <v>356</v>
      </c>
      <c r="H54" s="47" t="s">
        <v>684</v>
      </c>
      <c r="I54" s="70">
        <f>VLOOKUP(G54,[0]!ENTTABLE,9)</f>
        <v>297.5689619625449</v>
      </c>
      <c r="J54" s="46" t="s">
        <v>484</v>
      </c>
      <c r="K54" s="47" t="s">
        <v>483</v>
      </c>
      <c r="L54" s="70">
        <f>VLOOKUP(J54,[0]!ENTTABLE,9)</f>
        <v>89.47713395452253</v>
      </c>
      <c r="M54" s="46" t="s">
        <v>602</v>
      </c>
      <c r="N54" s="47" t="s">
        <v>601</v>
      </c>
      <c r="O54" s="70">
        <f>VLOOKUP(M54,[0]!ENTTABLE,9)</f>
        <v>48.945009400300734</v>
      </c>
    </row>
    <row r="55" spans="1:15" s="19" customFormat="1" ht="12" customHeight="1">
      <c r="A55" s="46" t="s">
        <v>107</v>
      </c>
      <c r="B55" s="47" t="s">
        <v>106</v>
      </c>
      <c r="C55" s="20">
        <f>VLOOKUP(A55,[0]!ENTTABLE,9)</f>
        <v>13.616764432241565</v>
      </c>
      <c r="D55" s="46" t="s">
        <v>230</v>
      </c>
      <c r="E55" s="47" t="s">
        <v>229</v>
      </c>
      <c r="F55" s="70">
        <f>VLOOKUP(D55,[0]!ENTTABLE,9)</f>
        <v>134.182766192633</v>
      </c>
      <c r="G55" s="46" t="s">
        <v>358</v>
      </c>
      <c r="H55" s="47" t="s">
        <v>357</v>
      </c>
      <c r="I55" s="70">
        <f>VLOOKUP(G55,[0]!ENTTABLE,9)</f>
        <v>258.2163313828284</v>
      </c>
      <c r="J55" s="46" t="s">
        <v>486</v>
      </c>
      <c r="K55" s="47" t="s">
        <v>485</v>
      </c>
      <c r="L55" s="70">
        <f>VLOOKUP(J55,[0]!ENTTABLE,9)</f>
        <v>76.77372526700302</v>
      </c>
      <c r="M55" s="46" t="s">
        <v>604</v>
      </c>
      <c r="N55" s="47" t="s">
        <v>603</v>
      </c>
      <c r="O55" s="70">
        <f>VLOOKUP(M55,[0]!ENTTABLE,9)</f>
        <v>111.69135501035503</v>
      </c>
    </row>
    <row r="56" spans="1:15" s="19" customFormat="1" ht="12" customHeight="1">
      <c r="A56" s="46" t="s">
        <v>108</v>
      </c>
      <c r="B56" s="47" t="s">
        <v>698</v>
      </c>
      <c r="C56" s="20">
        <f>VLOOKUP(A56,[0]!ENTTABLE,9)</f>
        <v>89.98379797090553</v>
      </c>
      <c r="D56" s="46" t="s">
        <v>232</v>
      </c>
      <c r="E56" s="47" t="s">
        <v>231</v>
      </c>
      <c r="F56" s="70">
        <f>VLOOKUP(D56,[0]!ENTTABLE,9)</f>
        <v>243.2718300615844</v>
      </c>
      <c r="G56" s="46" t="s">
        <v>724</v>
      </c>
      <c r="H56" s="47" t="s">
        <v>718</v>
      </c>
      <c r="I56" s="70">
        <f>VLOOKUP(G56,[0]!ENTTABLE,9)</f>
        <v>261.16721468305497</v>
      </c>
      <c r="J56" s="46" t="s">
        <v>488</v>
      </c>
      <c r="K56" s="47" t="s">
        <v>487</v>
      </c>
      <c r="L56" s="70">
        <f>VLOOKUP(J56,[0]!ENTTABLE,9)</f>
        <v>93.26555944325986</v>
      </c>
      <c r="M56" s="46" t="s">
        <v>605</v>
      </c>
      <c r="N56" s="47" t="s">
        <v>709</v>
      </c>
      <c r="O56" s="70">
        <f>VLOOKUP(M56,[0]!ENTTABLE,9)</f>
        <v>110.6456075495901</v>
      </c>
    </row>
    <row r="57" spans="1:15" s="19" customFormat="1" ht="12" customHeight="1">
      <c r="A57" s="46" t="s">
        <v>110</v>
      </c>
      <c r="B57" s="47" t="s">
        <v>109</v>
      </c>
      <c r="C57" s="20">
        <f>VLOOKUP(A57,[0]!ENTTABLE,9)</f>
        <v>80.83201936015023</v>
      </c>
      <c r="D57" s="46" t="s">
        <v>234</v>
      </c>
      <c r="E57" s="47" t="s">
        <v>233</v>
      </c>
      <c r="F57" s="70">
        <f>VLOOKUP(D57,[0]!ENTTABLE,9)</f>
        <v>240.9991007179812</v>
      </c>
      <c r="G57" s="46" t="s">
        <v>359</v>
      </c>
      <c r="H57" s="47" t="s">
        <v>685</v>
      </c>
      <c r="I57" s="70">
        <f>VLOOKUP(G57,[0]!ENTTABLE,9)</f>
        <v>298.78478346023303</v>
      </c>
      <c r="J57" s="46" t="s">
        <v>490</v>
      </c>
      <c r="K57" s="47" t="s">
        <v>489</v>
      </c>
      <c r="L57" s="70">
        <f>VLOOKUP(J57,[0]!ENTTABLE,9)</f>
        <v>88.43370004252374</v>
      </c>
      <c r="M57" s="46" t="s">
        <v>606</v>
      </c>
      <c r="N57" s="47" t="s">
        <v>668</v>
      </c>
      <c r="O57" s="70">
        <f>VLOOKUP(M57,[0]!ENTTABLE,9)</f>
        <v>131.68692361204407</v>
      </c>
    </row>
    <row r="58" spans="1:15" s="19" customFormat="1" ht="12" customHeight="1">
      <c r="A58" s="46" t="s">
        <v>112</v>
      </c>
      <c r="B58" s="47" t="s">
        <v>111</v>
      </c>
      <c r="C58" s="20">
        <f>VLOOKUP(A58,[0]!ENTTABLE,9)</f>
        <v>352.23842972094354</v>
      </c>
      <c r="D58" s="46" t="s">
        <v>235</v>
      </c>
      <c r="E58" s="47" t="s">
        <v>693</v>
      </c>
      <c r="F58" s="70">
        <f>VLOOKUP(D58,[0]!ENTTABLE,9)</f>
        <v>232.90515551897573</v>
      </c>
      <c r="G58" s="46" t="s">
        <v>361</v>
      </c>
      <c r="H58" s="47" t="s">
        <v>360</v>
      </c>
      <c r="I58" s="70">
        <f>VLOOKUP(G58,[0]!ENTTABLE,9)</f>
        <v>323.87833562559825</v>
      </c>
      <c r="J58" s="46" t="s">
        <v>492</v>
      </c>
      <c r="K58" s="47" t="s">
        <v>491</v>
      </c>
      <c r="L58" s="70">
        <f>VLOOKUP(J58,[0]!ENTTABLE,9)</f>
        <v>89.16737898333821</v>
      </c>
      <c r="M58" s="46" t="s">
        <v>608</v>
      </c>
      <c r="N58" s="47" t="s">
        <v>607</v>
      </c>
      <c r="O58" s="70">
        <f>VLOOKUP(M58,[0]!ENTTABLE,9)</f>
        <v>181.25157716274785</v>
      </c>
    </row>
    <row r="59" spans="1:15" s="19" customFormat="1" ht="12" customHeight="1">
      <c r="A59" s="46" t="s">
        <v>114</v>
      </c>
      <c r="B59" s="47" t="s">
        <v>113</v>
      </c>
      <c r="C59" s="20">
        <f>VLOOKUP(A59,[0]!ENTTABLE,9)</f>
        <v>79.23091521211335</v>
      </c>
      <c r="D59" s="46" t="s">
        <v>237</v>
      </c>
      <c r="E59" s="47" t="s">
        <v>236</v>
      </c>
      <c r="F59" s="70">
        <f>VLOOKUP(D59,[0]!ENTTABLE,9)</f>
        <v>243.30837513632724</v>
      </c>
      <c r="G59" s="46" t="s">
        <v>362</v>
      </c>
      <c r="H59" s="47" t="s">
        <v>686</v>
      </c>
      <c r="I59" s="70">
        <f>VLOOKUP(G59,[0]!ENTTABLE,9)</f>
        <v>161.38808680732325</v>
      </c>
      <c r="J59" s="46" t="s">
        <v>494</v>
      </c>
      <c r="K59" s="47" t="s">
        <v>493</v>
      </c>
      <c r="L59" s="70">
        <f>VLOOKUP(J59,[0]!ENTTABLE,9)</f>
        <v>30.772622737931453</v>
      </c>
      <c r="M59" s="46" t="s">
        <v>612</v>
      </c>
      <c r="N59" s="47" t="s">
        <v>611</v>
      </c>
      <c r="O59" s="70">
        <f>VLOOKUP(M59,[0]!ENTTABLE,9)</f>
        <v>253.7874549698899</v>
      </c>
    </row>
    <row r="60" spans="1:15" s="19" customFormat="1" ht="12" customHeight="1">
      <c r="A60" s="46" t="s">
        <v>116</v>
      </c>
      <c r="B60" s="47" t="s">
        <v>115</v>
      </c>
      <c r="C60" s="20">
        <f>VLOOKUP(A60,[0]!ENTTABLE,9)</f>
        <v>139.54596418638044</v>
      </c>
      <c r="D60" s="46" t="s">
        <v>239</v>
      </c>
      <c r="E60" s="47" t="s">
        <v>238</v>
      </c>
      <c r="F60" s="70">
        <f>VLOOKUP(D60,[0]!ENTTABLE,9)</f>
        <v>50.742091853767526</v>
      </c>
      <c r="G60" s="46" t="s">
        <v>364</v>
      </c>
      <c r="H60" s="47" t="s">
        <v>363</v>
      </c>
      <c r="I60" s="70">
        <f>VLOOKUP(G60,[0]!ENTTABLE,9)</f>
        <v>136.01473890556866</v>
      </c>
      <c r="J60" s="46" t="s">
        <v>496</v>
      </c>
      <c r="K60" s="47" t="s">
        <v>495</v>
      </c>
      <c r="L60" s="70">
        <f>VLOOKUP(J60,[0]!ENTTABLE,9)</f>
        <v>37.452026843866975</v>
      </c>
      <c r="M60" s="46" t="s">
        <v>614</v>
      </c>
      <c r="N60" s="47" t="s">
        <v>613</v>
      </c>
      <c r="O60" s="70">
        <f>VLOOKUP(M60,[0]!ENTTABLE,9)</f>
        <v>264.17874037016367</v>
      </c>
    </row>
    <row r="61" spans="1:15" s="19" customFormat="1" ht="12" customHeight="1">
      <c r="A61" s="46" t="s">
        <v>118</v>
      </c>
      <c r="B61" s="47" t="s">
        <v>117</v>
      </c>
      <c r="C61" s="20">
        <f>VLOOKUP(A61,[0]!ENTTABLE,9)</f>
        <v>102.44194954283392</v>
      </c>
      <c r="D61" s="46" t="s">
        <v>241</v>
      </c>
      <c r="E61" s="47" t="s">
        <v>240</v>
      </c>
      <c r="F61" s="70">
        <f>VLOOKUP(D61,[0]!ENTTABLE,9)</f>
        <v>81.51291409256245</v>
      </c>
      <c r="G61" s="46" t="s">
        <v>366</v>
      </c>
      <c r="H61" s="47" t="s">
        <v>365</v>
      </c>
      <c r="I61" s="70">
        <f>VLOOKUP(G61,[0]!ENTTABLE,9)</f>
        <v>138.41457465152726</v>
      </c>
      <c r="J61" s="46" t="s">
        <v>498</v>
      </c>
      <c r="K61" s="47" t="s">
        <v>497</v>
      </c>
      <c r="L61" s="70">
        <f>VLOOKUP(J61,[0]!ENTTABLE,9)</f>
        <v>9.18824761305169</v>
      </c>
      <c r="M61" s="46" t="s">
        <v>616</v>
      </c>
      <c r="N61" s="47" t="s">
        <v>615</v>
      </c>
      <c r="O61" s="70">
        <f>VLOOKUP(M61,[0]!ENTTABLE,9)</f>
        <v>244.10809276004642</v>
      </c>
    </row>
    <row r="62" spans="1:15" s="19" customFormat="1" ht="12" customHeight="1">
      <c r="A62" s="46" t="s">
        <v>120</v>
      </c>
      <c r="B62" s="47" t="s">
        <v>119</v>
      </c>
      <c r="C62" s="20">
        <f>VLOOKUP(A62,[0]!ENTTABLE,9)</f>
        <v>254.77693154892995</v>
      </c>
      <c r="D62" s="46" t="s">
        <v>243</v>
      </c>
      <c r="E62" s="47" t="s">
        <v>242</v>
      </c>
      <c r="F62" s="70">
        <f>VLOOKUP(D62,[0]!ENTTABLE,9)</f>
        <v>76.41402503040091</v>
      </c>
      <c r="G62" s="46" t="s">
        <v>367</v>
      </c>
      <c r="H62" s="47" t="s">
        <v>687</v>
      </c>
      <c r="I62" s="70">
        <f>VLOOKUP(G62,[0]!ENTTABLE,9)</f>
        <v>141.60408326648232</v>
      </c>
      <c r="J62" s="46" t="s">
        <v>500</v>
      </c>
      <c r="K62" s="47" t="s">
        <v>499</v>
      </c>
      <c r="L62" s="70">
        <f>VLOOKUP(J62,[0]!ENTTABLE,9)</f>
        <v>22.276695619635404</v>
      </c>
      <c r="M62" s="46" t="s">
        <v>618</v>
      </c>
      <c r="N62" s="47" t="s">
        <v>617</v>
      </c>
      <c r="O62" s="70">
        <f>VLOOKUP(M62,[0]!ENTTABLE,9)</f>
        <v>233.66518136451467</v>
      </c>
    </row>
    <row r="63" spans="1:15" s="19" customFormat="1" ht="12" customHeight="1">
      <c r="A63" s="46" t="s">
        <v>122</v>
      </c>
      <c r="B63" s="47" t="s">
        <v>121</v>
      </c>
      <c r="C63" s="20">
        <f>VLOOKUP(A63,[0]!ENTTABLE,9)</f>
        <v>39.27589677349378</v>
      </c>
      <c r="D63" s="46" t="s">
        <v>245</v>
      </c>
      <c r="E63" s="47" t="s">
        <v>244</v>
      </c>
      <c r="F63" s="70">
        <f>VLOOKUP(D63,[0]!ENTTABLE,9)</f>
        <v>88.73933434390301</v>
      </c>
      <c r="G63" s="46" t="s">
        <v>369</v>
      </c>
      <c r="H63" s="47" t="s">
        <v>368</v>
      </c>
      <c r="I63" s="70">
        <f>VLOOKUP(G63,[0]!ENTTABLE,9)</f>
        <v>34.949447642974015</v>
      </c>
      <c r="J63" s="46" t="s">
        <v>502</v>
      </c>
      <c r="K63" s="47" t="s">
        <v>501</v>
      </c>
      <c r="L63" s="70">
        <f>VLOOKUP(J63,[0]!ENTTABLE,9)</f>
        <v>16.202945705265044</v>
      </c>
      <c r="M63" s="46" t="s">
        <v>620</v>
      </c>
      <c r="N63" s="47" t="s">
        <v>619</v>
      </c>
      <c r="O63" s="70">
        <f>VLOOKUP(M63,[0]!ENTTABLE,9)</f>
        <v>248.01288089876988</v>
      </c>
    </row>
    <row r="64" spans="1:15" s="19" customFormat="1" ht="12" customHeight="1">
      <c r="A64" s="46" t="s">
        <v>124</v>
      </c>
      <c r="B64" s="47" t="s">
        <v>123</v>
      </c>
      <c r="C64" s="20">
        <f>VLOOKUP(A64,[0]!ENTTABLE,9)</f>
        <v>9.715636227493738</v>
      </c>
      <c r="D64" s="46" t="s">
        <v>246</v>
      </c>
      <c r="E64" s="47" t="s">
        <v>699</v>
      </c>
      <c r="F64" s="70">
        <f>VLOOKUP(D64,[0]!ENTTABLE,9)</f>
        <v>75.89575795288799</v>
      </c>
      <c r="G64" s="46" t="s">
        <v>371</v>
      </c>
      <c r="H64" s="47" t="s">
        <v>370</v>
      </c>
      <c r="I64" s="70">
        <f>VLOOKUP(G64,[0]!ENTTABLE,9)</f>
        <v>160.8088277599812</v>
      </c>
      <c r="J64" s="46" t="s">
        <v>504</v>
      </c>
      <c r="K64" s="47" t="s">
        <v>503</v>
      </c>
      <c r="L64" s="70">
        <f>VLOOKUP(J64,[0]!ENTTABLE,9)</f>
        <v>37.880749089053104</v>
      </c>
      <c r="M64" s="46" t="s">
        <v>621</v>
      </c>
      <c r="N64" s="47" t="s">
        <v>669</v>
      </c>
      <c r="O64" s="70">
        <f>VLOOKUP(M64,[0]!ENTTABLE,9)</f>
        <v>229.94838978378544</v>
      </c>
    </row>
    <row r="65" spans="1:15" s="19" customFormat="1" ht="12" customHeight="1">
      <c r="A65" s="46" t="s">
        <v>126</v>
      </c>
      <c r="B65" s="47" t="s">
        <v>125</v>
      </c>
      <c r="C65" s="20">
        <f>VLOOKUP(A65,[0]!ENTTABLE,9)</f>
        <v>42.15768413071952</v>
      </c>
      <c r="D65" s="46" t="s">
        <v>727</v>
      </c>
      <c r="E65" s="47" t="s">
        <v>223</v>
      </c>
      <c r="F65" s="70">
        <f>VLOOKUP(D65,[0]!ENTTABLE,9)</f>
        <v>132.82943143030954</v>
      </c>
      <c r="G65" s="46" t="s">
        <v>373</v>
      </c>
      <c r="H65" s="47" t="s">
        <v>372</v>
      </c>
      <c r="I65" s="70">
        <f>VLOOKUP(G65,[0]!ENTTABLE,9)</f>
        <v>47.0390625534644</v>
      </c>
      <c r="J65" s="46" t="s">
        <v>506</v>
      </c>
      <c r="K65" s="47" t="s">
        <v>505</v>
      </c>
      <c r="L65" s="70">
        <f>VLOOKUP(J65,[0]!ENTTABLE,9)</f>
        <v>132.0261588572109</v>
      </c>
      <c r="M65" s="46" t="s">
        <v>623</v>
      </c>
      <c r="N65" s="47" t="s">
        <v>622</v>
      </c>
      <c r="O65" s="70">
        <f>VLOOKUP(M65,[0]!ENTTABLE,9)</f>
        <v>156.79277895098673</v>
      </c>
    </row>
    <row r="66" spans="1:15" s="19" customFormat="1" ht="12" customHeight="1">
      <c r="A66" s="46" t="s">
        <v>128</v>
      </c>
      <c r="B66" s="47" t="s">
        <v>127</v>
      </c>
      <c r="C66" s="20">
        <f>VLOOKUP(A66,[0]!ENTTABLE,9)</f>
        <v>43.65697456829827</v>
      </c>
      <c r="D66" s="46" t="s">
        <v>247</v>
      </c>
      <c r="E66" s="47" t="s">
        <v>700</v>
      </c>
      <c r="F66" s="70">
        <f>VLOOKUP(D66,[0]!ENTTABLE,9)</f>
        <v>121.74296379526997</v>
      </c>
      <c r="G66" s="46" t="s">
        <v>375</v>
      </c>
      <c r="H66" s="47" t="s">
        <v>374</v>
      </c>
      <c r="I66" s="70">
        <f>VLOOKUP(G66,[0]!ENTTABLE,9)</f>
        <v>36.27670269577613</v>
      </c>
      <c r="J66" s="46" t="s">
        <v>508</v>
      </c>
      <c r="K66" s="47" t="s">
        <v>507</v>
      </c>
      <c r="L66" s="70">
        <f>VLOOKUP(J66,[0]!ENTTABLE,9)</f>
        <v>203.60586188822884</v>
      </c>
      <c r="M66" s="46" t="s">
        <v>625</v>
      </c>
      <c r="N66" s="47" t="s">
        <v>624</v>
      </c>
      <c r="O66" s="70">
        <f>VLOOKUP(M66,[0]!ENTTABLE,9)</f>
        <v>102.78886334680242</v>
      </c>
    </row>
    <row r="67" spans="1:15" s="19" customFormat="1" ht="12" customHeight="1">
      <c r="A67" s="46" t="s">
        <v>130</v>
      </c>
      <c r="B67" s="47" t="s">
        <v>129</v>
      </c>
      <c r="C67" s="20">
        <f>VLOOKUP(A67,[0]!ENTTABLE,9)</f>
        <v>43.72701579181136</v>
      </c>
      <c r="D67" s="46" t="s">
        <v>249</v>
      </c>
      <c r="E67" s="47" t="s">
        <v>248</v>
      </c>
      <c r="F67" s="70">
        <f>VLOOKUP(D67,[0]!ENTTABLE,9)</f>
        <v>132.0147755190406</v>
      </c>
      <c r="G67" s="46" t="s">
        <v>377</v>
      </c>
      <c r="H67" s="47" t="s">
        <v>376</v>
      </c>
      <c r="I67" s="70">
        <f>VLOOKUP(G67,[0]!ENTTABLE,9)</f>
        <v>47.30420353319209</v>
      </c>
      <c r="J67" s="46" t="s">
        <v>510</v>
      </c>
      <c r="K67" s="47" t="s">
        <v>509</v>
      </c>
      <c r="L67" s="70">
        <f>VLOOKUP(J67,[0]!ENTTABLE,9)</f>
        <v>133.15444703483232</v>
      </c>
      <c r="M67" s="46" t="s">
        <v>626</v>
      </c>
      <c r="N67" s="47" t="s">
        <v>710</v>
      </c>
      <c r="O67" s="70">
        <f>VLOOKUP(M67,[0]!ENTTABLE,9)</f>
        <v>124.06170432130824</v>
      </c>
    </row>
    <row r="68" spans="1:15" s="19" customFormat="1" ht="12" customHeight="1">
      <c r="A68" s="46" t="s">
        <v>132</v>
      </c>
      <c r="B68" s="47" t="s">
        <v>131</v>
      </c>
      <c r="C68" s="20">
        <f>VLOOKUP(A68,[0]!ENTTABLE,9)</f>
        <v>31.44550578160587</v>
      </c>
      <c r="D68" s="46" t="s">
        <v>250</v>
      </c>
      <c r="E68" s="47" t="s">
        <v>694</v>
      </c>
      <c r="F68" s="70">
        <f>VLOOKUP(D68,[0]!ENTTABLE,9)</f>
        <v>104.46979043264324</v>
      </c>
      <c r="G68" s="46" t="s">
        <v>379</v>
      </c>
      <c r="H68" s="47" t="s">
        <v>378</v>
      </c>
      <c r="I68" s="70">
        <f>VLOOKUP(G68,[0]!ENTTABLE,9)</f>
        <v>175.03430590375933</v>
      </c>
      <c r="J68" s="46" t="s">
        <v>512</v>
      </c>
      <c r="K68" s="47" t="s">
        <v>511</v>
      </c>
      <c r="L68" s="70">
        <f>VLOOKUP(J68,[0]!ENTTABLE,9)</f>
        <v>104.72725869340907</v>
      </c>
      <c r="M68" s="48"/>
      <c r="N68" s="49"/>
      <c r="O68" s="70"/>
    </row>
    <row r="69" spans="1:15" s="19" customFormat="1" ht="12" customHeight="1">
      <c r="A69" s="50" t="s">
        <v>134</v>
      </c>
      <c r="B69" s="51" t="s">
        <v>133</v>
      </c>
      <c r="C69" s="21">
        <f>VLOOKUP(A69,[0]!ENTTABLE,9)</f>
        <v>337.71969187505044</v>
      </c>
      <c r="D69" s="50" t="s">
        <v>252</v>
      </c>
      <c r="E69" s="51" t="s">
        <v>251</v>
      </c>
      <c r="F69" s="21">
        <f>VLOOKUP(D69,[0]!ENTTABLE,9)</f>
        <v>262.0958839037702</v>
      </c>
      <c r="G69" s="50" t="s">
        <v>381</v>
      </c>
      <c r="H69" s="51" t="s">
        <v>380</v>
      </c>
      <c r="I69" s="21">
        <f>VLOOKUP(G69,[0]!ENTTABLE,9)</f>
        <v>48.07333498972209</v>
      </c>
      <c r="J69" s="50" t="s">
        <v>514</v>
      </c>
      <c r="K69" s="51" t="s">
        <v>513</v>
      </c>
      <c r="L69" s="21">
        <f>VLOOKUP(J69,[0]!ENTTABLE,9)</f>
        <v>294.6952697408341</v>
      </c>
      <c r="M69" s="52"/>
      <c r="N69" s="53"/>
      <c r="O69" s="54"/>
    </row>
    <row r="70" spans="3:15" s="19" customFormat="1" ht="12" customHeight="1">
      <c r="C70"/>
      <c r="D70" s="2"/>
      <c r="E70"/>
      <c r="F70"/>
      <c r="G70"/>
      <c r="H70"/>
      <c r="I70"/>
      <c r="J70"/>
      <c r="K70"/>
      <c r="L70"/>
      <c r="M70"/>
      <c r="N70"/>
      <c r="O70"/>
    </row>
    <row r="71" spans="4:15" s="19" customFormat="1" ht="12" customHeight="1">
      <c r="D71" s="2"/>
      <c r="E71"/>
      <c r="L71" s="22"/>
      <c r="O71" s="22"/>
    </row>
    <row r="72" spans="4:15" s="19" customFormat="1" ht="12" customHeight="1">
      <c r="D72" s="2"/>
      <c r="E72"/>
      <c r="F72" s="22"/>
      <c r="L72" s="22"/>
      <c r="O72" s="22"/>
    </row>
    <row r="73" spans="4:15" s="19" customFormat="1" ht="12" customHeight="1">
      <c r="D73" s="2"/>
      <c r="E73"/>
      <c r="F73" s="22"/>
      <c r="L73" s="22"/>
      <c r="O73" s="22"/>
    </row>
    <row r="74" spans="4:15" s="19" customFormat="1" ht="12" customHeight="1">
      <c r="D74" s="2"/>
      <c r="E74"/>
      <c r="F74" s="22"/>
      <c r="L74" s="22"/>
      <c r="O74" s="22"/>
    </row>
    <row r="75" spans="4:15" s="19" customFormat="1" ht="12" customHeight="1">
      <c r="D75" s="2"/>
      <c r="E75"/>
      <c r="F75" s="22"/>
      <c r="L75" s="22"/>
      <c r="O75" s="22"/>
    </row>
    <row r="76" spans="4:15" ht="12" customHeight="1">
      <c r="D76" s="19"/>
      <c r="E76" s="19"/>
      <c r="F76" s="22"/>
      <c r="M76" s="19"/>
      <c r="N76" s="19"/>
      <c r="O76" s="22"/>
    </row>
    <row r="77" spans="4:6" ht="12" customHeight="1">
      <c r="D77" s="19"/>
      <c r="E77" s="19"/>
      <c r="F77" s="22"/>
    </row>
    <row r="78" ht="12" customHeight="1"/>
  </sheetData>
  <sheetProtection selectLockedCells="1" selectUnlockedCells="1"/>
  <printOptions/>
  <pageMargins left="0.5" right="0.41" top="0.44" bottom="0.33" header="0.22" footer="0.22"/>
  <pageSetup horizontalDpi="300" verticalDpi="300" orientation="landscape" scale="65" r:id="rId1"/>
  <headerFooter alignWithMargins="0">
    <oddHeader>&amp;LDecember 2007 - 338 Entities
&amp;C&amp;"Arial,Bold"&amp;14Beam Headings To DXCC Entities from Charlotte, NC&amp;RPrepared by Carolina DX Association,  Sorted by &amp;"Arial,Bold"ENTITY PREFIX</oddHeader>
    <oddFooter>&amp;CNote:  Nearby entities (Canada, Mexico) or large distant entities (Russia, Australia) have a larger variation of headings than indicated by this chart.</oddFooter>
  </headerFooter>
</worksheet>
</file>

<file path=xl/worksheets/sheet4.xml><?xml version="1.0" encoding="utf-8"?>
<worksheet xmlns="http://schemas.openxmlformats.org/spreadsheetml/2006/main" xmlns:r="http://schemas.openxmlformats.org/officeDocument/2006/relationships">
  <dimension ref="A1:O69"/>
  <sheetViews>
    <sheetView zoomScale="75" zoomScaleNormal="75" workbookViewId="0" topLeftCell="A1">
      <selection activeCell="C31" sqref="C31"/>
    </sheetView>
  </sheetViews>
  <sheetFormatPr defaultColWidth="9.140625" defaultRowHeight="12" customHeight="1"/>
  <cols>
    <col min="1" max="1" width="9.7109375" style="17" customWidth="1"/>
    <col min="2" max="2" width="21.7109375" style="0" customWidth="1"/>
    <col min="3" max="3" width="8.7109375" style="2" customWidth="1"/>
    <col min="4" max="4" width="9.7109375" style="17" customWidth="1"/>
    <col min="5" max="5" width="21.7109375" style="0" customWidth="1"/>
    <col min="6" max="6" width="8.7109375" style="2" customWidth="1"/>
    <col min="7" max="7" width="9.7109375" style="17" customWidth="1"/>
    <col min="8" max="8" width="21.7109375" style="0" customWidth="1"/>
    <col min="9" max="9" width="8.7109375" style="2" customWidth="1"/>
    <col min="10" max="10" width="9.7109375" style="17" customWidth="1"/>
    <col min="11" max="11" width="21.7109375" style="0" customWidth="1"/>
    <col min="12" max="12" width="8.7109375" style="2" customWidth="1"/>
    <col min="13" max="13" width="9.7109375" style="17" customWidth="1"/>
    <col min="14" max="14" width="21.7109375" style="0" customWidth="1"/>
    <col min="15" max="15" width="8.7109375" style="2" customWidth="1"/>
  </cols>
  <sheetData>
    <row r="1" spans="1:15" s="1" customFormat="1" ht="12" customHeight="1">
      <c r="A1" s="23" t="s">
        <v>665</v>
      </c>
      <c r="B1" s="24" t="s">
        <v>666</v>
      </c>
      <c r="C1" s="25" t="s">
        <v>667</v>
      </c>
      <c r="D1" s="23" t="s">
        <v>665</v>
      </c>
      <c r="E1" s="24" t="s">
        <v>666</v>
      </c>
      <c r="F1" s="25" t="s">
        <v>667</v>
      </c>
      <c r="G1" s="23" t="s">
        <v>665</v>
      </c>
      <c r="H1" s="24" t="s">
        <v>666</v>
      </c>
      <c r="I1" s="25" t="s">
        <v>667</v>
      </c>
      <c r="J1" s="23" t="s">
        <v>665</v>
      </c>
      <c r="K1" s="24" t="s">
        <v>666</v>
      </c>
      <c r="L1" s="25" t="s">
        <v>667</v>
      </c>
      <c r="M1" s="57" t="s">
        <v>665</v>
      </c>
      <c r="N1" s="24" t="s">
        <v>666</v>
      </c>
      <c r="O1" s="26" t="s">
        <v>667</v>
      </c>
    </row>
    <row r="2" spans="1:15" ht="12" customHeight="1">
      <c r="A2" s="27" t="s">
        <v>573</v>
      </c>
      <c r="B2" s="28" t="s">
        <v>572</v>
      </c>
      <c r="C2" s="29">
        <f>VLOOKUP(A2,[0]!ENTTABLE,9)</f>
        <v>25.245592557314243</v>
      </c>
      <c r="D2" s="31" t="s">
        <v>526</v>
      </c>
      <c r="E2" s="32" t="s">
        <v>525</v>
      </c>
      <c r="F2" s="33">
        <f>VLOOKUP(D2,[0]!ENTTABLE,9)</f>
        <v>5.881093210699664</v>
      </c>
      <c r="G2" s="31" t="s">
        <v>575</v>
      </c>
      <c r="H2" s="32" t="s">
        <v>574</v>
      </c>
      <c r="I2" s="33">
        <f>VLOOKUP(G2,[0]!ENTTABLE,9)</f>
        <v>344.61020393506215</v>
      </c>
      <c r="J2" s="31" t="s">
        <v>444</v>
      </c>
      <c r="K2" s="32" t="s">
        <v>443</v>
      </c>
      <c r="L2" s="33">
        <f>VLOOKUP(J2,[0]!ENTTABLE,9)</f>
        <v>48.93802182089365</v>
      </c>
      <c r="M2" s="58" t="s">
        <v>548</v>
      </c>
      <c r="N2" s="59" t="s">
        <v>674</v>
      </c>
      <c r="O2" s="71">
        <f>VLOOKUP(M2,[0]!ENTTABLE,9)</f>
        <v>162.94417167613935</v>
      </c>
    </row>
    <row r="3" spans="1:15" ht="12" customHeight="1">
      <c r="A3" s="31" t="s">
        <v>10</v>
      </c>
      <c r="B3" s="32" t="s">
        <v>8</v>
      </c>
      <c r="C3" s="29">
        <f>VLOOKUP(A3,[0]!ENTTABLE,9)</f>
        <v>67.87552300410827</v>
      </c>
      <c r="D3" s="31" t="s">
        <v>288</v>
      </c>
      <c r="E3" s="32" t="s">
        <v>287</v>
      </c>
      <c r="F3" s="33">
        <f>VLOOKUP(D3,[0]!ENTTABLE,9)</f>
        <v>166.97009299006848</v>
      </c>
      <c r="G3" s="31" t="s">
        <v>203</v>
      </c>
      <c r="H3" s="32" t="s">
        <v>202</v>
      </c>
      <c r="I3" s="33">
        <f>VLOOKUP(G3,[0]!ENTTABLE,9)</f>
        <v>36.8964886283057</v>
      </c>
      <c r="J3" s="31" t="s">
        <v>149</v>
      </c>
      <c r="K3" s="32" t="s">
        <v>148</v>
      </c>
      <c r="L3" s="33">
        <f>VLOOKUP(J3,[0]!ENTTABLE,9)</f>
        <v>100.43286460287267</v>
      </c>
      <c r="M3" s="31" t="s">
        <v>549</v>
      </c>
      <c r="N3" s="32" t="s">
        <v>675</v>
      </c>
      <c r="O3" s="71">
        <f>VLOOKUP(M3,[0]!ENTTABLE,9)</f>
        <v>153.07495049875132</v>
      </c>
    </row>
    <row r="4" spans="1:15" ht="12" customHeight="1">
      <c r="A4" s="31" t="s">
        <v>387</v>
      </c>
      <c r="B4" s="32" t="s">
        <v>386</v>
      </c>
      <c r="C4" s="29">
        <f>VLOOKUP(A4,[0]!ENTTABLE,9)</f>
        <v>32.616574652647294</v>
      </c>
      <c r="D4" s="31" t="s">
        <v>179</v>
      </c>
      <c r="E4" s="32" t="s">
        <v>178</v>
      </c>
      <c r="F4" s="33">
        <f>VLOOKUP(D4,[0]!ENTTABLE,9)</f>
        <v>79.24789155644464</v>
      </c>
      <c r="G4" s="31" t="s">
        <v>577</v>
      </c>
      <c r="H4" s="32" t="s">
        <v>576</v>
      </c>
      <c r="I4" s="33">
        <f>VLOOKUP(G4,[0]!ENTTABLE,9)</f>
        <v>43.34961038296735</v>
      </c>
      <c r="J4" s="31" t="s">
        <v>571</v>
      </c>
      <c r="K4" s="32" t="s">
        <v>570</v>
      </c>
      <c r="L4" s="33">
        <f>VLOOKUP(J4,[0]!ENTTABLE,9)</f>
        <v>3.8337917209731325</v>
      </c>
      <c r="M4" s="31" t="s">
        <v>547</v>
      </c>
      <c r="N4" s="32" t="s">
        <v>673</v>
      </c>
      <c r="O4" s="71">
        <f>VLOOKUP(M4,[0]!ENTTABLE,9)</f>
        <v>169.50396228134358</v>
      </c>
    </row>
    <row r="5" spans="1:15" ht="12" customHeight="1">
      <c r="A5" s="31" t="s">
        <v>361</v>
      </c>
      <c r="B5" s="32" t="s">
        <v>360</v>
      </c>
      <c r="C5" s="29">
        <f>VLOOKUP(A5,[0]!ENTTABLE,9)</f>
        <v>323.87833562559825</v>
      </c>
      <c r="D5" s="31" t="s">
        <v>482</v>
      </c>
      <c r="E5" s="32" t="s">
        <v>481</v>
      </c>
      <c r="F5" s="33">
        <f>VLOOKUP(D5,[0]!ENTTABLE,9)</f>
        <v>89.98379797090553</v>
      </c>
      <c r="G5" s="31" t="s">
        <v>197</v>
      </c>
      <c r="H5" s="32" t="s">
        <v>196</v>
      </c>
      <c r="I5" s="33">
        <f>VLOOKUP(G5,[0]!ENTTABLE,9)</f>
        <v>45.65258543338553</v>
      </c>
      <c r="J5" s="31" t="s">
        <v>512</v>
      </c>
      <c r="K5" s="32" t="s">
        <v>511</v>
      </c>
      <c r="L5" s="33">
        <f>VLOOKUP(J5,[0]!ENTTABLE,9)</f>
        <v>104.72725869340907</v>
      </c>
      <c r="M5" s="31" t="s">
        <v>2</v>
      </c>
      <c r="N5" s="32" t="s">
        <v>0</v>
      </c>
      <c r="O5" s="71">
        <f>VLOOKUP(M5,[0]!ENTTABLE,9)</f>
        <v>52.52117048450464</v>
      </c>
    </row>
    <row r="6" spans="1:15" ht="12" customHeight="1">
      <c r="A6" s="31" t="s">
        <v>598</v>
      </c>
      <c r="B6" s="32" t="s">
        <v>597</v>
      </c>
      <c r="C6" s="29">
        <f>VLOOKUP(A6,[0]!ENTTABLE,9)</f>
        <v>50.01877622357772</v>
      </c>
      <c r="D6" s="31" t="s">
        <v>21</v>
      </c>
      <c r="E6" s="32" t="s">
        <v>20</v>
      </c>
      <c r="F6" s="33">
        <f>VLOOKUP(D6,[0]!ENTTABLE,9)</f>
        <v>259.84826901860004</v>
      </c>
      <c r="G6" s="31" t="s">
        <v>258</v>
      </c>
      <c r="H6" s="32" t="s">
        <v>257</v>
      </c>
      <c r="I6" s="33">
        <f>VLOOKUP(G6,[0]!ENTTABLE,9)</f>
        <v>44.163044290280595</v>
      </c>
      <c r="J6" s="31" t="s">
        <v>141</v>
      </c>
      <c r="K6" s="32" t="s">
        <v>140</v>
      </c>
      <c r="L6" s="33">
        <f>VLOOKUP(J6,[0]!ENTTABLE,9)</f>
        <v>282.86646955206027</v>
      </c>
      <c r="M6" s="31" t="s">
        <v>189</v>
      </c>
      <c r="N6" s="32" t="s">
        <v>188</v>
      </c>
      <c r="O6" s="71">
        <f>VLOOKUP(M6,[0]!ENTTABLE,9)</f>
        <v>59.827173092936306</v>
      </c>
    </row>
    <row r="7" spans="1:15" ht="12" customHeight="1">
      <c r="A7" s="31" t="s">
        <v>83</v>
      </c>
      <c r="B7" s="32" t="s">
        <v>82</v>
      </c>
      <c r="C7" s="29">
        <f>VLOOKUP(A7,[0]!ENTTABLE,9)</f>
        <v>61.183391157550375</v>
      </c>
      <c r="D7" s="31" t="s">
        <v>478</v>
      </c>
      <c r="E7" s="32" t="s">
        <v>477</v>
      </c>
      <c r="F7" s="33">
        <f>VLOOKUP(D7,[0]!ENTTABLE,9)</f>
        <v>53.72577616659101</v>
      </c>
      <c r="G7" s="31" t="s">
        <v>49</v>
      </c>
      <c r="H7" s="32" t="s">
        <v>48</v>
      </c>
      <c r="I7" s="33">
        <f>VLOOKUP(G7,[0]!ENTTABLE,9)</f>
        <v>49.78424083997023</v>
      </c>
      <c r="J7" s="31" t="s">
        <v>362</v>
      </c>
      <c r="K7" s="32" t="s">
        <v>686</v>
      </c>
      <c r="L7" s="33">
        <f>VLOOKUP(J7,[0]!ENTTABLE,9)</f>
        <v>161.38808680732325</v>
      </c>
      <c r="M7" s="31" t="s">
        <v>5</v>
      </c>
      <c r="N7" s="32" t="s">
        <v>3</v>
      </c>
      <c r="O7" s="71">
        <f>VLOOKUP(M7,[0]!ENTTABLE,9)</f>
        <v>342.25448121379713</v>
      </c>
    </row>
    <row r="8" spans="1:15" ht="12" customHeight="1">
      <c r="A8" s="31" t="s">
        <v>358</v>
      </c>
      <c r="B8" s="32" t="s">
        <v>357</v>
      </c>
      <c r="C8" s="29">
        <f>VLOOKUP(A8,[0]!ENTTABLE,9)</f>
        <v>258.2163313828284</v>
      </c>
      <c r="D8" s="31" t="s">
        <v>473</v>
      </c>
      <c r="E8" s="32" t="s">
        <v>472</v>
      </c>
      <c r="F8" s="33">
        <f>VLOOKUP(D8,[0]!ENTTABLE,9)</f>
        <v>187.24822129241676</v>
      </c>
      <c r="G8" s="31" t="s">
        <v>306</v>
      </c>
      <c r="H8" s="32" t="s">
        <v>702</v>
      </c>
      <c r="I8" s="33">
        <f>VLOOKUP(G8,[0]!ENTTABLE,9)</f>
        <v>52.48208452752877</v>
      </c>
      <c r="J8" s="31" t="s">
        <v>107</v>
      </c>
      <c r="K8" s="32" t="s">
        <v>106</v>
      </c>
      <c r="L8" s="33">
        <f>VLOOKUP(J8,[0]!ENTTABLE,9)</f>
        <v>13.616764432241565</v>
      </c>
      <c r="M8" s="31" t="s">
        <v>41</v>
      </c>
      <c r="N8" s="32" t="s">
        <v>40</v>
      </c>
      <c r="O8" s="71">
        <f>VLOOKUP(M8,[0]!ENTTABLE,9)</f>
        <v>27.09006668289966</v>
      </c>
    </row>
    <row r="9" spans="1:15" ht="12" customHeight="1">
      <c r="A9" s="31" t="s">
        <v>250</v>
      </c>
      <c r="B9" s="32" t="s">
        <v>694</v>
      </c>
      <c r="C9" s="29">
        <f>VLOOKUP(A9,[0]!ENTTABLE,9)</f>
        <v>104.46979043264324</v>
      </c>
      <c r="D9" s="31" t="s">
        <v>448</v>
      </c>
      <c r="E9" s="32" t="s">
        <v>447</v>
      </c>
      <c r="F9" s="33">
        <f>VLOOKUP(D9,[0]!ENTTABLE,9)</f>
        <v>52.40866409248001</v>
      </c>
      <c r="G9" s="31" t="s">
        <v>660</v>
      </c>
      <c r="H9" s="32" t="s">
        <v>42</v>
      </c>
      <c r="I9" s="33">
        <f>VLOOKUP(G9,[0]!ENTTABLE,9)</f>
        <v>50.54200804295287</v>
      </c>
      <c r="J9" s="31" t="s">
        <v>407</v>
      </c>
      <c r="K9" s="32" t="s">
        <v>406</v>
      </c>
      <c r="L9" s="33">
        <f>VLOOKUP(J9,[0]!ENTTABLE,9)</f>
        <v>44.414168342255685</v>
      </c>
      <c r="M9" s="60" t="s">
        <v>224</v>
      </c>
      <c r="N9" s="61" t="s">
        <v>731</v>
      </c>
      <c r="O9" s="71">
        <f>VLOOKUP(M9,[0]!ENTTABLE,9)</f>
        <v>132.61396337957996</v>
      </c>
    </row>
    <row r="10" spans="1:15" ht="12" customHeight="1">
      <c r="A10" s="31" t="s">
        <v>558</v>
      </c>
      <c r="B10" s="32" t="s">
        <v>670</v>
      </c>
      <c r="C10" s="29">
        <f>VLOOKUP(A10,[0]!ENTTABLE,9)</f>
        <v>8.485832533924766</v>
      </c>
      <c r="D10" s="31" t="s">
        <v>91</v>
      </c>
      <c r="E10" s="32" t="s">
        <v>90</v>
      </c>
      <c r="F10" s="33">
        <f>VLOOKUP(D10,[0]!ENTTABLE,9)</f>
        <v>47.96164581725007</v>
      </c>
      <c r="G10" s="31" t="s">
        <v>488</v>
      </c>
      <c r="H10" s="32" t="s">
        <v>487</v>
      </c>
      <c r="I10" s="33">
        <f>VLOOKUP(G10,[0]!ENTTABLE,9)</f>
        <v>93.26555944325986</v>
      </c>
      <c r="J10" s="31" t="s">
        <v>409</v>
      </c>
      <c r="K10" s="32" t="s">
        <v>408</v>
      </c>
      <c r="L10" s="33">
        <f>VLOOKUP(J10,[0]!ENTTABLE,9)</f>
        <v>152.21904550390178</v>
      </c>
      <c r="M10" s="60" t="s">
        <v>604</v>
      </c>
      <c r="N10" s="61" t="s">
        <v>603</v>
      </c>
      <c r="O10" s="71">
        <f>VLOOKUP(M10,[0]!ENTTABLE,9)</f>
        <v>111.69135501035503</v>
      </c>
    </row>
    <row r="11" spans="1:15" ht="12" customHeight="1">
      <c r="A11" s="31" t="s">
        <v>143</v>
      </c>
      <c r="B11" s="32" t="s">
        <v>142</v>
      </c>
      <c r="C11" s="29">
        <f>VLOOKUP(A11,[0]!ENTTABLE,9)</f>
        <v>55.87633248843906</v>
      </c>
      <c r="D11" s="31" t="s">
        <v>247</v>
      </c>
      <c r="E11" s="32" t="s">
        <v>700</v>
      </c>
      <c r="F11" s="33">
        <f>VLOOKUP(D11,[0]!ENTTABLE,9)</f>
        <v>121.74296379526997</v>
      </c>
      <c r="G11" s="31" t="s">
        <v>75</v>
      </c>
      <c r="H11" s="32" t="s">
        <v>74</v>
      </c>
      <c r="I11" s="33">
        <f>VLOOKUP(G11,[0]!ENTTABLE,9)</f>
        <v>167.19675550485655</v>
      </c>
      <c r="J11" s="31" t="s">
        <v>226</v>
      </c>
      <c r="K11" s="32" t="s">
        <v>225</v>
      </c>
      <c r="L11" s="33">
        <f>VLOOKUP(J11,[0]!ENTTABLE,9)</f>
        <v>263.0328512961165</v>
      </c>
      <c r="M11" s="60" t="s">
        <v>510</v>
      </c>
      <c r="N11" s="61" t="s">
        <v>509</v>
      </c>
      <c r="O11" s="71">
        <f>VLOOKUP(M11,[0]!ENTTABLE,9)</f>
        <v>133.15444703483232</v>
      </c>
    </row>
    <row r="12" spans="1:15" ht="12" customHeight="1">
      <c r="A12" s="31" t="s">
        <v>175</v>
      </c>
      <c r="B12" s="32" t="s">
        <v>174</v>
      </c>
      <c r="C12" s="29">
        <f>VLOOKUP(A12,[0]!ENTTABLE,9)</f>
        <v>94.9168369238746</v>
      </c>
      <c r="D12" s="31" t="s">
        <v>159</v>
      </c>
      <c r="E12" s="32" t="s">
        <v>158</v>
      </c>
      <c r="F12" s="33">
        <f>VLOOKUP(D12,[0]!ENTTABLE,9)</f>
        <v>186.80213044496895</v>
      </c>
      <c r="G12" s="31" t="s">
        <v>335</v>
      </c>
      <c r="H12" s="32" t="s">
        <v>334</v>
      </c>
      <c r="I12" s="33">
        <f>VLOOKUP(G12,[0]!ENTTABLE,9)</f>
        <v>23.449278894743188</v>
      </c>
      <c r="J12" s="31" t="s">
        <v>616</v>
      </c>
      <c r="K12" s="32" t="s">
        <v>615</v>
      </c>
      <c r="L12" s="33">
        <f>VLOOKUP(J12,[0]!ENTTABLE,9)</f>
        <v>244.10809276004642</v>
      </c>
      <c r="M12" s="60" t="s">
        <v>318</v>
      </c>
      <c r="N12" s="61" t="s">
        <v>317</v>
      </c>
      <c r="O12" s="71">
        <f>VLOOKUP(M12,[0]!ENTTABLE,9)</f>
        <v>135.09077389493282</v>
      </c>
    </row>
    <row r="13" spans="1:15" ht="12" customHeight="1">
      <c r="A13" s="31" t="s">
        <v>534</v>
      </c>
      <c r="B13" s="32" t="s">
        <v>533</v>
      </c>
      <c r="C13" s="29">
        <f>VLOOKUP(A13,[0]!ENTTABLE,9)</f>
        <v>132.32159206220004</v>
      </c>
      <c r="D13" s="31" t="s">
        <v>53</v>
      </c>
      <c r="E13" s="32" t="s">
        <v>52</v>
      </c>
      <c r="F13" s="33">
        <f>VLOOKUP(D13,[0]!ENTTABLE,9)</f>
        <v>48.27756925960806</v>
      </c>
      <c r="G13" s="31" t="s">
        <v>324</v>
      </c>
      <c r="H13" s="32" t="s">
        <v>323</v>
      </c>
      <c r="I13" s="33">
        <f>VLOOKUP(G13,[0]!ENTTABLE,9)</f>
        <v>327.5595767278285</v>
      </c>
      <c r="J13" s="31" t="s">
        <v>585</v>
      </c>
      <c r="K13" s="32" t="s">
        <v>584</v>
      </c>
      <c r="L13" s="33">
        <f>VLOOKUP(J13,[0]!ENTTABLE,9)</f>
        <v>192.64439480276712</v>
      </c>
      <c r="M13" s="60" t="s">
        <v>173</v>
      </c>
      <c r="N13" s="61" t="s">
        <v>692</v>
      </c>
      <c r="O13" s="71">
        <f>VLOOKUP(M13,[0]!ENTTABLE,9)</f>
        <v>45.94521053379893</v>
      </c>
    </row>
    <row r="14" spans="1:15" ht="12" customHeight="1">
      <c r="A14" s="31" t="s">
        <v>16</v>
      </c>
      <c r="B14" s="32" t="s">
        <v>696</v>
      </c>
      <c r="C14" s="29">
        <f>VLOOKUP(A14,[0]!ENTTABLE,9)</f>
        <v>93.28059230355555</v>
      </c>
      <c r="D14" s="31" t="s">
        <v>391</v>
      </c>
      <c r="E14" s="32" t="s">
        <v>390</v>
      </c>
      <c r="F14" s="33">
        <f>VLOOKUP(D14,[0]!ENTTABLE,9)</f>
        <v>44.044073960455115</v>
      </c>
      <c r="G14" s="31" t="s">
        <v>262</v>
      </c>
      <c r="H14" s="32" t="s">
        <v>261</v>
      </c>
      <c r="I14" s="33">
        <f>VLOOKUP(G14,[0]!ENTTABLE,9)</f>
        <v>49.54418248825626</v>
      </c>
      <c r="J14" s="31" t="s">
        <v>63</v>
      </c>
      <c r="K14" s="32" t="s">
        <v>62</v>
      </c>
      <c r="L14" s="33">
        <f>VLOOKUP(J14,[0]!ENTTABLE,9)</f>
        <v>82.86468200756671</v>
      </c>
      <c r="M14" s="60" t="s">
        <v>416</v>
      </c>
      <c r="N14" s="61" t="s">
        <v>679</v>
      </c>
      <c r="O14" s="71">
        <f>VLOOKUP(M14,[0]!ENTTABLE,9)</f>
        <v>113.82666167185413</v>
      </c>
    </row>
    <row r="15" spans="1:15" ht="12" customHeight="1">
      <c r="A15" s="31" t="s">
        <v>157</v>
      </c>
      <c r="B15" s="32" t="s">
        <v>156</v>
      </c>
      <c r="C15" s="29">
        <f>VLOOKUP(A15,[0]!ENTTABLE,9)</f>
        <v>172.83289346796403</v>
      </c>
      <c r="D15" s="31" t="s">
        <v>108</v>
      </c>
      <c r="E15" s="32" t="s">
        <v>698</v>
      </c>
      <c r="F15" s="33">
        <f>VLOOKUP(D15,[0]!ENTTABLE,9)</f>
        <v>89.98379797090553</v>
      </c>
      <c r="G15" s="31" t="s">
        <v>348</v>
      </c>
      <c r="H15" s="32" t="s">
        <v>682</v>
      </c>
      <c r="I15" s="33">
        <f>VLOOKUP(G15,[0]!ENTTABLE,9)</f>
        <v>283.12640364677446</v>
      </c>
      <c r="J15" s="31" t="s">
        <v>57</v>
      </c>
      <c r="K15" s="32" t="s">
        <v>56</v>
      </c>
      <c r="L15" s="33">
        <f>VLOOKUP(J15,[0]!ENTTABLE,9)</f>
        <v>87.97536399544656</v>
      </c>
      <c r="M15" s="60" t="s">
        <v>239</v>
      </c>
      <c r="N15" s="61" t="s">
        <v>238</v>
      </c>
      <c r="O15" s="71">
        <f>VLOOKUP(M15,[0]!ENTTABLE,9)</f>
        <v>50.742091853767526</v>
      </c>
    </row>
    <row r="16" spans="1:15" ht="12" customHeight="1">
      <c r="A16" s="31" t="s">
        <v>506</v>
      </c>
      <c r="B16" s="32" t="s">
        <v>505</v>
      </c>
      <c r="C16" s="29">
        <f>VLOOKUP(A16,[0]!ENTTABLE,9)</f>
        <v>132.0261588572109</v>
      </c>
      <c r="D16" s="31" t="s">
        <v>401</v>
      </c>
      <c r="E16" s="32" t="s">
        <v>400</v>
      </c>
      <c r="F16" s="33">
        <f>VLOOKUP(D16,[0]!ENTTABLE,9)</f>
        <v>39.013909265954105</v>
      </c>
      <c r="G16" s="31" t="s">
        <v>337</v>
      </c>
      <c r="H16" s="32" t="s">
        <v>336</v>
      </c>
      <c r="I16" s="33">
        <f>VLOOKUP(G16,[0]!ENTTABLE,9)</f>
        <v>49.23283061714465</v>
      </c>
      <c r="J16" s="31" t="s">
        <v>612</v>
      </c>
      <c r="K16" s="32" t="s">
        <v>611</v>
      </c>
      <c r="L16" s="33">
        <f>VLOOKUP(J16,[0]!ENTTABLE,9)</f>
        <v>253.7874549698899</v>
      </c>
      <c r="M16" s="60" t="s">
        <v>322</v>
      </c>
      <c r="N16" s="61" t="s">
        <v>321</v>
      </c>
      <c r="O16" s="71">
        <f>VLOOKUP(M16,[0]!ENTTABLE,9)</f>
        <v>136.34466585387932</v>
      </c>
    </row>
    <row r="17" spans="1:15" ht="12" customHeight="1">
      <c r="A17" s="31" t="s">
        <v>371</v>
      </c>
      <c r="B17" s="32" t="s">
        <v>370</v>
      </c>
      <c r="C17" s="29">
        <f>VLOOKUP(A17,[0]!ENTTABLE,9)</f>
        <v>160.8088277599812</v>
      </c>
      <c r="D17" s="31" t="s">
        <v>367</v>
      </c>
      <c r="E17" s="32" t="s">
        <v>687</v>
      </c>
      <c r="F17" s="33">
        <f>VLOOKUP(D17,[0]!ENTTABLE,9)</f>
        <v>141.60408326648232</v>
      </c>
      <c r="G17" s="31" t="s">
        <v>245</v>
      </c>
      <c r="H17" s="32" t="s">
        <v>244</v>
      </c>
      <c r="I17" s="33">
        <f>VLOOKUP(G17,[0]!ENTTABLE,9)</f>
        <v>88.73933434390301</v>
      </c>
      <c r="J17" s="31" t="s">
        <v>530</v>
      </c>
      <c r="K17" s="32" t="s">
        <v>705</v>
      </c>
      <c r="L17" s="33">
        <f>VLOOKUP(J17,[0]!ENTTABLE,9)</f>
        <v>255.30601356194907</v>
      </c>
      <c r="M17" s="60" t="s">
        <v>438</v>
      </c>
      <c r="N17" s="61" t="s">
        <v>437</v>
      </c>
      <c r="O17" s="71">
        <f>VLOOKUP(M17,[0]!ENTTABLE,9)</f>
        <v>63.55859644575933</v>
      </c>
    </row>
    <row r="18" spans="1:15" ht="12" customHeight="1">
      <c r="A18" s="31" t="s">
        <v>199</v>
      </c>
      <c r="B18" s="32" t="s">
        <v>198</v>
      </c>
      <c r="C18" s="29">
        <f>VLOOKUP(A18,[0]!ENTTABLE,9)</f>
        <v>38.475880978789206</v>
      </c>
      <c r="D18" s="31" t="s">
        <v>312</v>
      </c>
      <c r="E18" s="32" t="s">
        <v>311</v>
      </c>
      <c r="F18" s="33">
        <f>VLOOKUP(D18,[0]!ENTTABLE,9)</f>
        <v>59.373208917467075</v>
      </c>
      <c r="G18" s="31" t="s">
        <v>155</v>
      </c>
      <c r="H18" s="32" t="s">
        <v>154</v>
      </c>
      <c r="I18" s="33">
        <f>VLOOKUP(G18,[0]!ENTTABLE,9)</f>
        <v>178.1782746245127</v>
      </c>
      <c r="J18" s="31" t="s">
        <v>722</v>
      </c>
      <c r="K18" s="32" t="s">
        <v>609</v>
      </c>
      <c r="L18" s="33">
        <f>VLOOKUP(J18,[0]!ENTTABLE,9)</f>
        <v>255.84448365819657</v>
      </c>
      <c r="M18" s="60" t="s">
        <v>419</v>
      </c>
      <c r="N18" s="61" t="s">
        <v>418</v>
      </c>
      <c r="O18" s="71">
        <f>VLOOKUP(M18,[0]!ENTTABLE,9)</f>
        <v>135.28785459859708</v>
      </c>
    </row>
    <row r="19" spans="1:15" ht="12" customHeight="1">
      <c r="A19" s="31" t="s">
        <v>405</v>
      </c>
      <c r="B19" s="32" t="s">
        <v>404</v>
      </c>
      <c r="C19" s="29">
        <f>VLOOKUP(A19,[0]!ENTTABLE,9)</f>
        <v>153.99311433137768</v>
      </c>
      <c r="D19" s="31" t="s">
        <v>446</v>
      </c>
      <c r="E19" s="32" t="s">
        <v>445</v>
      </c>
      <c r="F19" s="33">
        <f>VLOOKUP(D19,[0]!ENTTABLE,9)</f>
        <v>50.098911276733276</v>
      </c>
      <c r="G19" s="31" t="s">
        <v>496</v>
      </c>
      <c r="H19" s="32" t="s">
        <v>495</v>
      </c>
      <c r="I19" s="33">
        <f>VLOOKUP(G19,[0]!ENTTABLE,9)</f>
        <v>37.452026843866975</v>
      </c>
      <c r="J19" s="31" t="s">
        <v>295</v>
      </c>
      <c r="K19" s="32" t="s">
        <v>294</v>
      </c>
      <c r="L19" s="33">
        <f>VLOOKUP(J19,[0]!ENTTABLE,9)</f>
        <v>338.99971867987665</v>
      </c>
      <c r="M19" s="60" t="s">
        <v>332</v>
      </c>
      <c r="N19" s="61" t="s">
        <v>331</v>
      </c>
      <c r="O19" s="71">
        <f>VLOOKUP(M19,[0]!ENTTABLE,9)</f>
        <v>13.31874303735738</v>
      </c>
    </row>
    <row r="20" spans="1:15" ht="12" customHeight="1">
      <c r="A20" s="31" t="s">
        <v>605</v>
      </c>
      <c r="B20" s="32" t="s">
        <v>709</v>
      </c>
      <c r="C20" s="29">
        <f>VLOOKUP(A20,[0]!ENTTABLE,9)</f>
        <v>110.6456075495901</v>
      </c>
      <c r="D20" s="31" t="s">
        <v>320</v>
      </c>
      <c r="E20" s="32" t="s">
        <v>319</v>
      </c>
      <c r="F20" s="33">
        <f>VLOOKUP(D20,[0]!ENTTABLE,9)</f>
        <v>133.61213091375492</v>
      </c>
      <c r="G20" s="31" t="s">
        <v>502</v>
      </c>
      <c r="H20" s="32" t="s">
        <v>501</v>
      </c>
      <c r="I20" s="33">
        <f>VLOOKUP(G20,[0]!ENTTABLE,9)</f>
        <v>16.202945705265044</v>
      </c>
      <c r="J20" s="31" t="s">
        <v>260</v>
      </c>
      <c r="K20" s="32" t="s">
        <v>259</v>
      </c>
      <c r="L20" s="33">
        <f>VLOOKUP(J20,[0]!ENTTABLE,9)</f>
        <v>44.0126123609986</v>
      </c>
      <c r="M20" s="60" t="s">
        <v>724</v>
      </c>
      <c r="N20" s="61" t="s">
        <v>718</v>
      </c>
      <c r="O20" s="71">
        <f>VLOOKUP(M20,[0]!ENTTABLE,9)</f>
        <v>261.16721468305497</v>
      </c>
    </row>
    <row r="21" spans="1:15" ht="12" customHeight="1">
      <c r="A21" s="31" t="s">
        <v>498</v>
      </c>
      <c r="B21" s="32" t="s">
        <v>497</v>
      </c>
      <c r="C21" s="29">
        <f>VLOOKUP(A21,[0]!ENTTABLE,9)</f>
        <v>9.18824761305169</v>
      </c>
      <c r="D21" s="31" t="s">
        <v>286</v>
      </c>
      <c r="E21" s="32" t="s">
        <v>285</v>
      </c>
      <c r="F21" s="33">
        <f>VLOOKUP(D21,[0]!ENTTABLE,9)</f>
        <v>147.32757563947234</v>
      </c>
      <c r="G21" s="31" t="s">
        <v>71</v>
      </c>
      <c r="H21" s="32" t="s">
        <v>70</v>
      </c>
      <c r="I21" s="33">
        <f>VLOOKUP(G21,[0]!ENTTABLE,9)</f>
        <v>73.8243644765278</v>
      </c>
      <c r="J21" s="31" t="s">
        <v>369</v>
      </c>
      <c r="K21" s="32" t="s">
        <v>368</v>
      </c>
      <c r="L21" s="33">
        <f>VLOOKUP(J21,[0]!ENTTABLE,9)</f>
        <v>34.949447642974015</v>
      </c>
      <c r="M21" s="60" t="s">
        <v>25</v>
      </c>
      <c r="N21" s="61" t="s">
        <v>24</v>
      </c>
      <c r="O21" s="71">
        <f>VLOOKUP(M21,[0]!ENTTABLE,9)</f>
        <v>101.46773876849748</v>
      </c>
    </row>
    <row r="22" spans="1:15" ht="12" customHeight="1">
      <c r="A22" s="31" t="s">
        <v>621</v>
      </c>
      <c r="B22" s="32" t="s">
        <v>669</v>
      </c>
      <c r="C22" s="29">
        <f>VLOOKUP(A22,[0]!ENTTABLE,9)</f>
        <v>229.94838978378544</v>
      </c>
      <c r="D22" s="31" t="s">
        <v>543</v>
      </c>
      <c r="E22" s="32" t="s">
        <v>707</v>
      </c>
      <c r="F22" s="33">
        <f>VLOOKUP(D22,[0]!ENTTABLE,9)</f>
        <v>221.21149203157745</v>
      </c>
      <c r="G22" s="31" t="s">
        <v>249</v>
      </c>
      <c r="H22" s="32" t="s">
        <v>248</v>
      </c>
      <c r="I22" s="33">
        <f>VLOOKUP(G22,[0]!ENTTABLE,9)</f>
        <v>132.0147755190406</v>
      </c>
      <c r="J22" s="31" t="s">
        <v>328</v>
      </c>
      <c r="K22" s="32" t="s">
        <v>327</v>
      </c>
      <c r="L22" s="33">
        <f>VLOOKUP(J22,[0]!ENTTABLE,9)</f>
        <v>322.03902894215713</v>
      </c>
      <c r="M22" s="60" t="s">
        <v>434</v>
      </c>
      <c r="N22" s="61" t="s">
        <v>433</v>
      </c>
      <c r="O22" s="71">
        <f>VLOOKUP(M22,[0]!ENTTABLE,9)</f>
        <v>33.98524072677096</v>
      </c>
    </row>
    <row r="23" spans="1:15" ht="12" customHeight="1">
      <c r="A23" s="31" t="s">
        <v>234</v>
      </c>
      <c r="B23" s="32" t="s">
        <v>233</v>
      </c>
      <c r="C23" s="29">
        <f>VLOOKUP(A23,[0]!ENTTABLE,9)</f>
        <v>240.9991007179812</v>
      </c>
      <c r="D23" s="31" t="s">
        <v>105</v>
      </c>
      <c r="E23" s="32" t="s">
        <v>104</v>
      </c>
      <c r="F23" s="33">
        <f>VLOOKUP(D23,[0]!ENTTABLE,9)</f>
        <v>332.6904260796631</v>
      </c>
      <c r="G23" s="31" t="s">
        <v>620</v>
      </c>
      <c r="H23" s="32" t="s">
        <v>619</v>
      </c>
      <c r="I23" s="33">
        <f>VLOOKUP(G23,[0]!ENTTABLE,9)</f>
        <v>248.01288089876988</v>
      </c>
      <c r="J23" s="31" t="s">
        <v>122</v>
      </c>
      <c r="K23" s="32" t="s">
        <v>121</v>
      </c>
      <c r="L23" s="33">
        <f>VLOOKUP(J23,[0]!ENTTABLE,9)</f>
        <v>39.27589677349378</v>
      </c>
      <c r="M23" s="60" t="s">
        <v>276</v>
      </c>
      <c r="N23" s="61" t="s">
        <v>275</v>
      </c>
      <c r="O23" s="71">
        <f>VLOOKUP(M23,[0]!ENTTABLE,9)</f>
        <v>49.317421547228875</v>
      </c>
    </row>
    <row r="24" spans="1:15" ht="12" customHeight="1">
      <c r="A24" s="31" t="s">
        <v>522</v>
      </c>
      <c r="B24" s="32" t="s">
        <v>521</v>
      </c>
      <c r="C24" s="29">
        <f>VLOOKUP(A24,[0]!ENTTABLE,9)</f>
        <v>283.2255351838302</v>
      </c>
      <c r="D24" s="31" t="s">
        <v>153</v>
      </c>
      <c r="E24" s="32" t="s">
        <v>690</v>
      </c>
      <c r="F24" s="33">
        <f>VLOOKUP(D24,[0]!ENTTABLE,9)</f>
        <v>207.3402669736858</v>
      </c>
      <c r="G24" s="31" t="s">
        <v>353</v>
      </c>
      <c r="H24" s="32" t="s">
        <v>352</v>
      </c>
      <c r="I24" s="33">
        <f>VLOOKUP(G24,[0]!ENTTABLE,9)</f>
        <v>271.5536978813115</v>
      </c>
      <c r="J24" s="31" t="s">
        <v>132</v>
      </c>
      <c r="K24" s="32" t="s">
        <v>131</v>
      </c>
      <c r="L24" s="33">
        <f>VLOOKUP(J24,[0]!ENTTABLE,9)</f>
        <v>31.44550578160587</v>
      </c>
      <c r="M24" s="60" t="s">
        <v>581</v>
      </c>
      <c r="N24" s="61" t="s">
        <v>580</v>
      </c>
      <c r="O24" s="71">
        <f>VLOOKUP(M24,[0]!ENTTABLE,9)</f>
        <v>47.909955171692495</v>
      </c>
    </row>
    <row r="25" spans="1:15" ht="12" customHeight="1">
      <c r="A25" s="31" t="s">
        <v>383</v>
      </c>
      <c r="B25" s="32" t="s">
        <v>382</v>
      </c>
      <c r="C25" s="29">
        <f>VLOOKUP(A25,[0]!ENTTABLE,9)</f>
        <v>45.20153633278353</v>
      </c>
      <c r="D25" s="31" t="s">
        <v>456</v>
      </c>
      <c r="E25" s="32" t="s">
        <v>455</v>
      </c>
      <c r="F25" s="33">
        <f>VLOOKUP(D25,[0]!ENTTABLE,9)</f>
        <v>263.72311845541276</v>
      </c>
      <c r="G25" s="31" t="s">
        <v>356</v>
      </c>
      <c r="H25" s="32" t="s">
        <v>684</v>
      </c>
      <c r="I25" s="33">
        <f>VLOOKUP(G25,[0]!ENTTABLE,9)</f>
        <v>297.5689619625449</v>
      </c>
      <c r="J25" s="31" t="s">
        <v>463</v>
      </c>
      <c r="K25" s="32" t="s">
        <v>462</v>
      </c>
      <c r="L25" s="33">
        <f>VLOOKUP(J25,[0]!ENTTABLE,9)</f>
        <v>312.8726031692522</v>
      </c>
      <c r="M25" s="60" t="s">
        <v>136</v>
      </c>
      <c r="N25" s="61" t="s">
        <v>135</v>
      </c>
      <c r="O25" s="71">
        <f>VLOOKUP(M25,[0]!ENTTABLE,9)</f>
        <v>337.4680270494124</v>
      </c>
    </row>
    <row r="26" spans="1:15" ht="12" customHeight="1">
      <c r="A26" s="31" t="s">
        <v>592</v>
      </c>
      <c r="B26" s="32" t="s">
        <v>708</v>
      </c>
      <c r="C26" s="29">
        <f>VLOOKUP(A26,[0]!ENTTABLE,9)</f>
        <v>137.50170901040897</v>
      </c>
      <c r="D26" s="31" t="s">
        <v>280</v>
      </c>
      <c r="E26" s="32" t="s">
        <v>279</v>
      </c>
      <c r="F26" s="33">
        <f>VLOOKUP(D26,[0]!ENTTABLE,9)</f>
        <v>175.10893975131506</v>
      </c>
      <c r="G26" s="31" t="s">
        <v>99</v>
      </c>
      <c r="H26" s="32" t="s">
        <v>98</v>
      </c>
      <c r="I26" s="33">
        <f>VLOOKUP(G26,[0]!ENTTABLE,9)</f>
        <v>43.52567134032498</v>
      </c>
      <c r="J26" s="31" t="s">
        <v>187</v>
      </c>
      <c r="K26" s="32" t="s">
        <v>186</v>
      </c>
      <c r="L26" s="33">
        <f>VLOOKUP(J26,[0]!ENTTABLE,9)</f>
        <v>50.13576064591792</v>
      </c>
      <c r="M26" s="60" t="s">
        <v>214</v>
      </c>
      <c r="N26" s="61" t="s">
        <v>213</v>
      </c>
      <c r="O26" s="71">
        <f>VLOOKUP(M26,[0]!ENTTABLE,9)</f>
        <v>24.66748718796486</v>
      </c>
    </row>
    <row r="27" spans="1:15" ht="12" customHeight="1">
      <c r="A27" s="31" t="s">
        <v>37</v>
      </c>
      <c r="B27" s="32" t="s">
        <v>36</v>
      </c>
      <c r="C27" s="29">
        <f>VLOOKUP(A27,[0]!ENTTABLE,9)</f>
        <v>35.26079156015845</v>
      </c>
      <c r="D27" s="31" t="s">
        <v>440</v>
      </c>
      <c r="E27" s="32" t="s">
        <v>439</v>
      </c>
      <c r="F27" s="33">
        <f>VLOOKUP(D27,[0]!ENTTABLE,9)</f>
        <v>53.29949634972855</v>
      </c>
      <c r="G27" s="31" t="s">
        <v>212</v>
      </c>
      <c r="H27" s="32" t="s">
        <v>211</v>
      </c>
      <c r="I27" s="33">
        <f>VLOOKUP(G27,[0]!ENTTABLE,9)</f>
        <v>17.940952299651897</v>
      </c>
      <c r="J27" s="31" t="s">
        <v>351</v>
      </c>
      <c r="K27" s="32" t="s">
        <v>350</v>
      </c>
      <c r="L27" s="33">
        <f>VLOOKUP(J27,[0]!ENTTABLE,9)</f>
        <v>269.8120725481608</v>
      </c>
      <c r="M27" s="60" t="s">
        <v>55</v>
      </c>
      <c r="N27" s="61" t="s">
        <v>54</v>
      </c>
      <c r="O27" s="71">
        <f>VLOOKUP(M27,[0]!ENTTABLE,9)</f>
        <v>77.5150807685308</v>
      </c>
    </row>
    <row r="28" spans="1:15" ht="12" customHeight="1">
      <c r="A28" s="31" t="s">
        <v>169</v>
      </c>
      <c r="B28" s="32" t="s">
        <v>168</v>
      </c>
      <c r="C28" s="29">
        <f>VLOOKUP(A28,[0]!ENTTABLE,9)</f>
        <v>69.81807158862213</v>
      </c>
      <c r="D28" s="31" t="s">
        <v>589</v>
      </c>
      <c r="E28" s="32" t="s">
        <v>588</v>
      </c>
      <c r="F28" s="33">
        <f>VLOOKUP(D28,[0]!ENTTABLE,9)</f>
        <v>201.36814559513488</v>
      </c>
      <c r="G28" s="31" t="s">
        <v>559</v>
      </c>
      <c r="H28" s="32" t="s">
        <v>723</v>
      </c>
      <c r="I28" s="33">
        <f>VLOOKUP(G28,[0]!ENTTABLE,9)</f>
        <v>33.67078063746628</v>
      </c>
      <c r="J28" s="31" t="s">
        <v>297</v>
      </c>
      <c r="K28" s="32" t="s">
        <v>296</v>
      </c>
      <c r="L28" s="33">
        <f>VLOOKUP(J28,[0]!ENTTABLE,9)</f>
        <v>177.00742658511328</v>
      </c>
      <c r="M28" s="60" t="s">
        <v>272</v>
      </c>
      <c r="N28" s="61" t="s">
        <v>664</v>
      </c>
      <c r="O28" s="71">
        <f>VLOOKUP(M28,[0]!ENTTABLE,9)</f>
        <v>274.63236610211203</v>
      </c>
    </row>
    <row r="29" spans="1:15" ht="12" customHeight="1">
      <c r="A29" s="31" t="s">
        <v>147</v>
      </c>
      <c r="B29" s="32" t="s">
        <v>146</v>
      </c>
      <c r="C29" s="29">
        <f>VLOOKUP(A29,[0]!ENTTABLE,9)</f>
        <v>162.7450782063144</v>
      </c>
      <c r="D29" s="31" t="s">
        <v>256</v>
      </c>
      <c r="E29" s="32" t="s">
        <v>255</v>
      </c>
      <c r="F29" s="33">
        <f>VLOOKUP(D29,[0]!ENTTABLE,9)</f>
        <v>46.57679642800239</v>
      </c>
      <c r="G29" s="31" t="s">
        <v>568</v>
      </c>
      <c r="H29" s="32" t="s">
        <v>567</v>
      </c>
      <c r="I29" s="33">
        <f>VLOOKUP(G29,[0]!ENTTABLE,9)</f>
        <v>355.9201148099266</v>
      </c>
      <c r="J29" s="31" t="s">
        <v>403</v>
      </c>
      <c r="K29" s="32" t="s">
        <v>402</v>
      </c>
      <c r="L29" s="33">
        <f>VLOOKUP(J29,[0]!ENTTABLE,9)</f>
        <v>288.69395327723316</v>
      </c>
      <c r="M29" s="60" t="s">
        <v>301</v>
      </c>
      <c r="N29" s="61" t="s">
        <v>300</v>
      </c>
      <c r="O29" s="71">
        <f>VLOOKUP(M29,[0]!ENTTABLE,9)</f>
        <v>358.27684940683423</v>
      </c>
    </row>
    <row r="30" spans="1:15" ht="12" customHeight="1">
      <c r="A30" s="31" t="s">
        <v>130</v>
      </c>
      <c r="B30" s="32" t="s">
        <v>129</v>
      </c>
      <c r="C30" s="29">
        <f>VLOOKUP(A30,[0]!ENTTABLE,9)</f>
        <v>43.72701579181136</v>
      </c>
      <c r="D30" s="31" t="s">
        <v>15</v>
      </c>
      <c r="E30" s="32" t="s">
        <v>14</v>
      </c>
      <c r="F30" s="33">
        <f>VLOOKUP(D30,[0]!ENTTABLE,9)</f>
        <v>88.16053584059034</v>
      </c>
      <c r="G30" s="31" t="s">
        <v>583</v>
      </c>
      <c r="H30" s="32" t="s">
        <v>582</v>
      </c>
      <c r="I30" s="33">
        <f>VLOOKUP(G30,[0]!ENTTABLE,9)</f>
        <v>34.48626577697378</v>
      </c>
      <c r="J30" s="31" t="s">
        <v>623</v>
      </c>
      <c r="K30" s="32" t="s">
        <v>622</v>
      </c>
      <c r="L30" s="33">
        <f>VLOOKUP(J30,[0]!ENTTABLE,9)</f>
        <v>156.79277895098673</v>
      </c>
      <c r="M30" s="60" t="s">
        <v>145</v>
      </c>
      <c r="N30" s="61" t="s">
        <v>144</v>
      </c>
      <c r="O30" s="71">
        <f>VLOOKUP(M30,[0]!ENTTABLE,9)</f>
        <v>93.52959604341513</v>
      </c>
    </row>
    <row r="31" spans="1:15" ht="12" customHeight="1">
      <c r="A31" s="31" t="s">
        <v>345</v>
      </c>
      <c r="B31" s="32" t="s">
        <v>344</v>
      </c>
      <c r="C31" s="29">
        <f>VLOOKUP(A31,[0]!ENTTABLE,9)</f>
        <v>273.39079880301927</v>
      </c>
      <c r="D31" s="31" t="s">
        <v>185</v>
      </c>
      <c r="E31" s="32" t="s">
        <v>184</v>
      </c>
      <c r="F31" s="33">
        <f>VLOOKUP(D31,[0]!ENTTABLE,9)</f>
        <v>59.59003804933727</v>
      </c>
      <c r="G31" s="31" t="s">
        <v>381</v>
      </c>
      <c r="H31" s="32" t="s">
        <v>380</v>
      </c>
      <c r="I31" s="33">
        <f>VLOOKUP(G31,[0]!ENTTABLE,9)</f>
        <v>48.07333498972209</v>
      </c>
      <c r="J31" s="31" t="s">
        <v>379</v>
      </c>
      <c r="K31" s="32" t="s">
        <v>378</v>
      </c>
      <c r="L31" s="33">
        <f>VLOOKUP(J31,[0]!ENTTABLE,9)</f>
        <v>175.03430590375933</v>
      </c>
      <c r="M31" s="60" t="s">
        <v>47</v>
      </c>
      <c r="N31" s="61" t="s">
        <v>46</v>
      </c>
      <c r="O31" s="71">
        <f>VLOOKUP(M31,[0]!ENTTABLE,9)</f>
        <v>311.5638931280391</v>
      </c>
    </row>
    <row r="32" spans="1:15" ht="12" customHeight="1">
      <c r="A32" s="31" t="s">
        <v>191</v>
      </c>
      <c r="B32" s="32" t="s">
        <v>190</v>
      </c>
      <c r="C32" s="29">
        <f>VLOOKUP(A32,[0]!ENTTABLE,9)</f>
        <v>58.55612900380448</v>
      </c>
      <c r="D32" s="31" t="s">
        <v>207</v>
      </c>
      <c r="E32" s="32" t="s">
        <v>206</v>
      </c>
      <c r="F32" s="33">
        <f>VLOOKUP(D32,[0]!ENTTABLE,9)</f>
        <v>32.07297248992039</v>
      </c>
      <c r="G32" s="31" t="s">
        <v>79</v>
      </c>
      <c r="H32" s="32" t="s">
        <v>78</v>
      </c>
      <c r="I32" s="33">
        <f>VLOOKUP(G32,[0]!ENTTABLE,9)</f>
        <v>106.26171182460745</v>
      </c>
      <c r="J32" s="31" t="s">
        <v>35</v>
      </c>
      <c r="K32" s="32" t="s">
        <v>697</v>
      </c>
      <c r="L32" s="33">
        <f>VLOOKUP(J32,[0]!ENTTABLE,9)</f>
        <v>183.62686266912925</v>
      </c>
      <c r="M32" s="60" t="s">
        <v>65</v>
      </c>
      <c r="N32" s="61" t="s">
        <v>64</v>
      </c>
      <c r="O32" s="71">
        <f>VLOOKUP(M32,[0]!ENTTABLE,9)</f>
        <v>89.3727577614847</v>
      </c>
    </row>
    <row r="33" spans="1:15" ht="12" customHeight="1">
      <c r="A33" s="31" t="s">
        <v>457</v>
      </c>
      <c r="B33" s="32" t="s">
        <v>703</v>
      </c>
      <c r="C33" s="29">
        <f>VLOOKUP(A33,[0]!ENTTABLE,9)</f>
        <v>281.2908216869531</v>
      </c>
      <c r="D33" s="31" t="s">
        <v>209</v>
      </c>
      <c r="E33" s="32" t="s">
        <v>208</v>
      </c>
      <c r="F33" s="33">
        <f>VLOOKUP(D33,[0]!ENTTABLE,9)</f>
        <v>64.56383448401493</v>
      </c>
      <c r="G33" s="31" t="s">
        <v>201</v>
      </c>
      <c r="H33" s="32" t="s">
        <v>200</v>
      </c>
      <c r="I33" s="33">
        <f>VLOOKUP(G33,[0]!ENTTABLE,9)</f>
        <v>96.47877738678027</v>
      </c>
      <c r="J33" s="31" t="s">
        <v>183</v>
      </c>
      <c r="K33" s="32" t="s">
        <v>182</v>
      </c>
      <c r="L33" s="33">
        <f>VLOOKUP(J33,[0]!ENTTABLE,9)</f>
        <v>333.56363481082724</v>
      </c>
      <c r="M33" s="60" t="s">
        <v>614</v>
      </c>
      <c r="N33" s="61" t="s">
        <v>613</v>
      </c>
      <c r="O33" s="71">
        <f>VLOOKUP(M33,[0]!ENTTABLE,9)</f>
        <v>264.17874037016367</v>
      </c>
    </row>
    <row r="34" spans="1:15" ht="12" customHeight="1">
      <c r="A34" s="31" t="s">
        <v>426</v>
      </c>
      <c r="B34" s="32" t="s">
        <v>425</v>
      </c>
      <c r="C34" s="29">
        <f>VLOOKUP(A34,[0]!ENTTABLE,9)</f>
        <v>9.312946711836863</v>
      </c>
      <c r="D34" s="31" t="s">
        <v>494</v>
      </c>
      <c r="E34" s="32" t="s">
        <v>493</v>
      </c>
      <c r="F34" s="33">
        <f>VLOOKUP(D34,[0]!ENTTABLE,9)</f>
        <v>30.772622737931453</v>
      </c>
      <c r="G34" s="31" t="s">
        <v>51</v>
      </c>
      <c r="H34" s="32" t="s">
        <v>50</v>
      </c>
      <c r="I34" s="33">
        <f>VLOOKUP(G34,[0]!ENTTABLE,9)</f>
        <v>60.972468507359615</v>
      </c>
      <c r="J34" s="31" t="s">
        <v>542</v>
      </c>
      <c r="K34" s="32" t="s">
        <v>541</v>
      </c>
      <c r="L34" s="33">
        <f>VLOOKUP(J34,[0]!ENTTABLE,9)</f>
        <v>224.9458669626963</v>
      </c>
      <c r="M34" s="60" t="s">
        <v>120</v>
      </c>
      <c r="N34" s="61" t="s">
        <v>119</v>
      </c>
      <c r="O34" s="71">
        <f>VLOOKUP(M34,[0]!ENTTABLE,9)</f>
        <v>254.77693154892995</v>
      </c>
    </row>
    <row r="35" spans="1:15" ht="12" customHeight="1">
      <c r="A35" s="31" t="s">
        <v>85</v>
      </c>
      <c r="B35" s="32" t="s">
        <v>84</v>
      </c>
      <c r="C35" s="29">
        <f>VLOOKUP(A35,[0]!ENTTABLE,9)</f>
        <v>133.81480339687144</v>
      </c>
      <c r="D35" s="31" t="s">
        <v>545</v>
      </c>
      <c r="E35" s="32" t="s">
        <v>544</v>
      </c>
      <c r="F35" s="33">
        <f>VLOOKUP(D35,[0]!ENTTABLE,9)</f>
        <v>166.01951076549392</v>
      </c>
      <c r="G35" s="31" t="s">
        <v>278</v>
      </c>
      <c r="H35" s="32" t="s">
        <v>277</v>
      </c>
      <c r="I35" s="33">
        <f>VLOOKUP(G35,[0]!ENTTABLE,9)</f>
        <v>48.440888849136044</v>
      </c>
      <c r="J35" s="31" t="s">
        <v>436</v>
      </c>
      <c r="K35" s="32" t="s">
        <v>435</v>
      </c>
      <c r="L35" s="33">
        <f>VLOOKUP(J35,[0]!ENTTABLE,9)</f>
        <v>39.87866596849137</v>
      </c>
      <c r="M35" s="60" t="s">
        <v>417</v>
      </c>
      <c r="N35" s="61" t="s">
        <v>680</v>
      </c>
      <c r="O35" s="71">
        <f>VLOOKUP(M35,[0]!ENTTABLE,9)</f>
        <v>130.30533071623768</v>
      </c>
    </row>
    <row r="36" spans="1:15" ht="12" customHeight="1">
      <c r="A36" s="31" t="s">
        <v>1</v>
      </c>
      <c r="B36" s="32" t="s">
        <v>210</v>
      </c>
      <c r="C36" s="29">
        <f>VLOOKUP(A36,[0]!ENTTABLE,9)</f>
        <v>36.06423291781551</v>
      </c>
      <c r="D36" s="31" t="s">
        <v>399</v>
      </c>
      <c r="E36" s="32" t="s">
        <v>398</v>
      </c>
      <c r="F36" s="33">
        <f>VLOOKUP(D36,[0]!ENTTABLE,9)</f>
        <v>34.91113746640553</v>
      </c>
      <c r="G36" s="31" t="s">
        <v>375</v>
      </c>
      <c r="H36" s="32" t="s">
        <v>374</v>
      </c>
      <c r="I36" s="33">
        <f>VLOOKUP(G36,[0]!ENTTABLE,9)</f>
        <v>36.27670269577613</v>
      </c>
      <c r="J36" s="31" t="s">
        <v>165</v>
      </c>
      <c r="K36" s="32" t="s">
        <v>164</v>
      </c>
      <c r="L36" s="33">
        <f>VLOOKUP(J36,[0]!ENTTABLE,9)</f>
        <v>63.52371836464855</v>
      </c>
      <c r="M36" s="60" t="s">
        <v>116</v>
      </c>
      <c r="N36" s="61" t="s">
        <v>115</v>
      </c>
      <c r="O36" s="71">
        <f>VLOOKUP(M36,[0]!ENTTABLE,9)</f>
        <v>139.54596418638044</v>
      </c>
    </row>
    <row r="37" spans="1:15" ht="12" customHeight="1">
      <c r="A37" s="31" t="s">
        <v>395</v>
      </c>
      <c r="B37" s="32" t="s">
        <v>394</v>
      </c>
      <c r="C37" s="29">
        <f>VLOOKUP(A37,[0]!ENTTABLE,9)</f>
        <v>46.15218238548743</v>
      </c>
      <c r="D37" s="31" t="s">
        <v>181</v>
      </c>
      <c r="E37" s="32" t="s">
        <v>180</v>
      </c>
      <c r="F37" s="33">
        <f>VLOOKUP(D37,[0]!ENTTABLE,9)</f>
        <v>44.50912619773483</v>
      </c>
      <c r="G37" s="31" t="s">
        <v>527</v>
      </c>
      <c r="H37" s="32" t="s">
        <v>676</v>
      </c>
      <c r="I37" s="33">
        <f>VLOOKUP(G37,[0]!ENTTABLE,9)</f>
        <v>256.13854873344974</v>
      </c>
      <c r="J37" s="31" t="s">
        <v>137</v>
      </c>
      <c r="K37" s="32" t="s">
        <v>688</v>
      </c>
      <c r="L37" s="33">
        <f>VLOOKUP(J37,[0]!ENTTABLE,9)</f>
        <v>340.87605211233335</v>
      </c>
      <c r="M37" s="60" t="s">
        <v>606</v>
      </c>
      <c r="N37" s="61" t="s">
        <v>668</v>
      </c>
      <c r="O37" s="71">
        <f>VLOOKUP(M37,[0]!ENTTABLE,9)</f>
        <v>131.68692361204407</v>
      </c>
    </row>
    <row r="38" spans="1:15" ht="12" customHeight="1">
      <c r="A38" s="31" t="s">
        <v>508</v>
      </c>
      <c r="B38" s="32" t="s">
        <v>507</v>
      </c>
      <c r="C38" s="29">
        <f>VLOOKUP(A38,[0]!ENTTABLE,9)</f>
        <v>203.60586188822884</v>
      </c>
      <c r="D38" s="31" t="s">
        <v>415</v>
      </c>
      <c r="E38" s="32" t="s">
        <v>414</v>
      </c>
      <c r="F38" s="33">
        <f>VLOOKUP(D38,[0]!ENTTABLE,9)</f>
        <v>120.36442301259436</v>
      </c>
      <c r="G38" s="31" t="s">
        <v>373</v>
      </c>
      <c r="H38" s="32" t="s">
        <v>372</v>
      </c>
      <c r="I38" s="33">
        <f>VLOOKUP(G38,[0]!ENTTABLE,9)</f>
        <v>47.0390625534644</v>
      </c>
      <c r="J38" s="31" t="s">
        <v>366</v>
      </c>
      <c r="K38" s="32" t="s">
        <v>365</v>
      </c>
      <c r="L38" s="33">
        <f>VLOOKUP(J38,[0]!ENTTABLE,9)</f>
        <v>138.41457465152726</v>
      </c>
      <c r="M38" s="60" t="s">
        <v>246</v>
      </c>
      <c r="N38" s="61" t="s">
        <v>699</v>
      </c>
      <c r="O38" s="71">
        <f>VLOOKUP(M38,[0]!ENTTABLE,9)</f>
        <v>75.89575795288799</v>
      </c>
    </row>
    <row r="39" spans="1:15" ht="12" customHeight="1">
      <c r="A39" s="31" t="s">
        <v>490</v>
      </c>
      <c r="B39" s="32" t="s">
        <v>489</v>
      </c>
      <c r="C39" s="29">
        <f>VLOOKUP(A39,[0]!ENTTABLE,9)</f>
        <v>88.43370004252374</v>
      </c>
      <c r="D39" s="31" t="s">
        <v>19</v>
      </c>
      <c r="E39" s="32" t="s">
        <v>17</v>
      </c>
      <c r="F39" s="33">
        <f>VLOOKUP(D39,[0]!ENTTABLE,9)</f>
        <v>260.7902700201899</v>
      </c>
      <c r="G39" s="31" t="s">
        <v>569</v>
      </c>
      <c r="H39" s="32" t="s">
        <v>663</v>
      </c>
      <c r="I39" s="33">
        <f>VLOOKUP(G39,[0]!ENTTABLE,9)</f>
        <v>344.38096120516343</v>
      </c>
      <c r="J39" s="31" t="s">
        <v>128</v>
      </c>
      <c r="K39" s="32" t="s">
        <v>127</v>
      </c>
      <c r="L39" s="33">
        <f>VLOOKUP(J39,[0]!ENTTABLE,9)</f>
        <v>43.65697456829827</v>
      </c>
      <c r="M39" s="60" t="s">
        <v>27</v>
      </c>
      <c r="N39" s="61" t="s">
        <v>26</v>
      </c>
      <c r="O39" s="71">
        <f>VLOOKUP(M39,[0]!ENTTABLE,9)</f>
        <v>58.13288152437455</v>
      </c>
    </row>
    <row r="40" spans="1:15" ht="12" customHeight="1">
      <c r="A40" s="31" t="s">
        <v>551</v>
      </c>
      <c r="B40" s="32" t="s">
        <v>550</v>
      </c>
      <c r="C40" s="29">
        <f>VLOOKUP(A40,[0]!ENTTABLE,9)</f>
        <v>97.7306729806278</v>
      </c>
      <c r="D40" s="31" t="s">
        <v>385</v>
      </c>
      <c r="E40" s="32" t="s">
        <v>384</v>
      </c>
      <c r="F40" s="33">
        <f>VLOOKUP(D40,[0]!ENTTABLE,9)</f>
        <v>31.276135523395187</v>
      </c>
      <c r="G40" s="31" t="s">
        <v>596</v>
      </c>
      <c r="H40" s="32" t="s">
        <v>595</v>
      </c>
      <c r="I40" s="33">
        <f>VLOOKUP(G40,[0]!ENTTABLE,9)</f>
        <v>48.8961728603119</v>
      </c>
      <c r="J40" s="31" t="s">
        <v>31</v>
      </c>
      <c r="K40" s="32" t="s">
        <v>30</v>
      </c>
      <c r="L40" s="33">
        <f>VLOOKUP(J40,[0]!ENTTABLE,9)</f>
        <v>95.41867763655615</v>
      </c>
      <c r="M40" s="60" t="s">
        <v>466</v>
      </c>
      <c r="N40" s="61" t="s">
        <v>465</v>
      </c>
      <c r="O40" s="71">
        <f>VLOOKUP(M40,[0]!ENTTABLE,9)</f>
        <v>44.8783469945164</v>
      </c>
    </row>
    <row r="41" spans="1:15" ht="12" customHeight="1">
      <c r="A41" s="31" t="s">
        <v>124</v>
      </c>
      <c r="B41" s="32" t="s">
        <v>123</v>
      </c>
      <c r="C41" s="29">
        <f>VLOOKUP(A41,[0]!ENTTABLE,9)</f>
        <v>9.715636227493738</v>
      </c>
      <c r="D41" s="31" t="s">
        <v>218</v>
      </c>
      <c r="E41" s="32" t="s">
        <v>217</v>
      </c>
      <c r="F41" s="33">
        <f>VLOOKUP(D41,[0]!ENTTABLE,9)</f>
        <v>48.96365456931481</v>
      </c>
      <c r="G41" s="31" t="s">
        <v>524</v>
      </c>
      <c r="H41" s="32" t="s">
        <v>677</v>
      </c>
      <c r="I41" s="33">
        <f>VLOOKUP(G41,[0]!ENTTABLE,9)</f>
        <v>225.02528864251002</v>
      </c>
      <c r="J41" s="31" t="s">
        <v>241</v>
      </c>
      <c r="K41" s="32" t="s">
        <v>240</v>
      </c>
      <c r="L41" s="33">
        <f>VLOOKUP(J41,[0]!ENTTABLE,9)</f>
        <v>81.51291409256245</v>
      </c>
      <c r="M41" s="60" t="s">
        <v>216</v>
      </c>
      <c r="N41" s="61" t="s">
        <v>215</v>
      </c>
      <c r="O41" s="71">
        <f>VLOOKUP(M41,[0]!ENTTABLE,9)</f>
        <v>31.268947226524514</v>
      </c>
    </row>
    <row r="42" spans="1:15" ht="12" customHeight="1">
      <c r="A42" s="31" t="s">
        <v>163</v>
      </c>
      <c r="B42" s="32" t="s">
        <v>162</v>
      </c>
      <c r="C42" s="29">
        <f>VLOOKUP(A42,[0]!ENTTABLE,9)</f>
        <v>165.02364065064137</v>
      </c>
      <c r="D42" s="31" t="s">
        <v>421</v>
      </c>
      <c r="E42" s="32" t="s">
        <v>420</v>
      </c>
      <c r="F42" s="33">
        <f>VLOOKUP(D42,[0]!ENTTABLE,9)</f>
        <v>8.156931240986584</v>
      </c>
      <c r="G42" s="31" t="s">
        <v>59</v>
      </c>
      <c r="H42" s="32" t="s">
        <v>58</v>
      </c>
      <c r="I42" s="33">
        <f>VLOOKUP(G42,[0]!ENTTABLE,9)</f>
        <v>84.30824818735708</v>
      </c>
      <c r="J42" s="31" t="s">
        <v>563</v>
      </c>
      <c r="K42" s="32" t="s">
        <v>562</v>
      </c>
      <c r="L42" s="33">
        <f>VLOOKUP(J42,[0]!ENTTABLE,9)</f>
        <v>247.14289930015744</v>
      </c>
      <c r="M42" s="60" t="s">
        <v>540</v>
      </c>
      <c r="N42" s="61" t="s">
        <v>539</v>
      </c>
      <c r="O42" s="71">
        <f>VLOOKUP(M42,[0]!ENTTABLE,9)</f>
        <v>148.9612831268195</v>
      </c>
    </row>
    <row r="43" spans="1:15" ht="12" customHeight="1">
      <c r="A43" s="31" t="s">
        <v>730</v>
      </c>
      <c r="B43" s="32" t="s">
        <v>464</v>
      </c>
      <c r="C43" s="29">
        <f>VLOOKUP(A43,[0]!ENTTABLE,9)</f>
        <v>48.71898061391624</v>
      </c>
      <c r="D43" s="31" t="s">
        <v>254</v>
      </c>
      <c r="E43" s="32" t="s">
        <v>253</v>
      </c>
      <c r="F43" s="33">
        <f>VLOOKUP(D43,[0]!ENTTABLE,9)</f>
        <v>132.43059906209308</v>
      </c>
      <c r="G43" s="31" t="s">
        <v>167</v>
      </c>
      <c r="H43" s="32" t="s">
        <v>166</v>
      </c>
      <c r="I43" s="33">
        <f>VLOOKUP(G43,[0]!ENTTABLE,9)</f>
        <v>73.3317227494403</v>
      </c>
      <c r="J43" s="31" t="s">
        <v>13</v>
      </c>
      <c r="K43" s="32" t="s">
        <v>695</v>
      </c>
      <c r="L43" s="33">
        <f>VLOOKUP(J43,[0]!ENTTABLE,9)</f>
        <v>73.27231352025524</v>
      </c>
      <c r="M43" s="60" t="s">
        <v>450</v>
      </c>
      <c r="N43" s="61" t="s">
        <v>449</v>
      </c>
      <c r="O43" s="71">
        <f>VLOOKUP(M43,[0]!ENTTABLE,9)</f>
        <v>268.5331867556351</v>
      </c>
    </row>
    <row r="44" spans="1:15" ht="12" customHeight="1">
      <c r="A44" s="31" t="s">
        <v>118</v>
      </c>
      <c r="B44" s="32" t="s">
        <v>117</v>
      </c>
      <c r="C44" s="29">
        <f>VLOOKUP(A44,[0]!ENTTABLE,9)</f>
        <v>102.44194954283392</v>
      </c>
      <c r="D44" s="31" t="s">
        <v>232</v>
      </c>
      <c r="E44" s="32" t="s">
        <v>231</v>
      </c>
      <c r="F44" s="33">
        <f>VLOOKUP(D44,[0]!ENTTABLE,9)</f>
        <v>243.2718300615844</v>
      </c>
      <c r="G44" s="31" t="s">
        <v>81</v>
      </c>
      <c r="H44" s="32" t="s">
        <v>80</v>
      </c>
      <c r="I44" s="33">
        <f>VLOOKUP(G44,[0]!ENTTABLE,9)</f>
        <v>88.18682008334358</v>
      </c>
      <c r="J44" s="31" t="s">
        <v>587</v>
      </c>
      <c r="K44" s="32" t="s">
        <v>586</v>
      </c>
      <c r="L44" s="33">
        <f>VLOOKUP(J44,[0]!ENTTABLE,9)</f>
        <v>44.661187968303665</v>
      </c>
      <c r="M44" s="60" t="s">
        <v>69</v>
      </c>
      <c r="N44" s="61" t="s">
        <v>68</v>
      </c>
      <c r="O44" s="71">
        <f>VLOOKUP(M44,[0]!ENTTABLE,9)</f>
        <v>75.77135564170416</v>
      </c>
    </row>
    <row r="45" spans="1:15" ht="12" customHeight="1">
      <c r="A45" s="31" t="s">
        <v>33</v>
      </c>
      <c r="B45" s="32" t="s">
        <v>32</v>
      </c>
      <c r="C45" s="29">
        <f>VLOOKUP(A45,[0]!ENTTABLE,9)</f>
        <v>140.40882058336558</v>
      </c>
      <c r="D45" s="31" t="s">
        <v>727</v>
      </c>
      <c r="E45" s="32" t="s">
        <v>223</v>
      </c>
      <c r="F45" s="33">
        <f>VLOOKUP(D45,[0]!ENTTABLE,9)</f>
        <v>132.82943143030954</v>
      </c>
      <c r="G45" s="31" t="s">
        <v>87</v>
      </c>
      <c r="H45" s="32" t="s">
        <v>86</v>
      </c>
      <c r="I45" s="33">
        <f>VLOOKUP(G45,[0]!ENTTABLE,9)</f>
        <v>36.73195953050785</v>
      </c>
      <c r="J45" s="31" t="s">
        <v>23</v>
      </c>
      <c r="K45" s="32" t="s">
        <v>22</v>
      </c>
      <c r="L45" s="33">
        <f>VLOOKUP(J45,[0]!ENTTABLE,9)</f>
        <v>266.29360248332773</v>
      </c>
      <c r="M45" s="60" t="s">
        <v>602</v>
      </c>
      <c r="N45" s="61" t="s">
        <v>601</v>
      </c>
      <c r="O45" s="71">
        <f>VLOOKUP(M45,[0]!ENTTABLE,9)</f>
        <v>48.945009400300734</v>
      </c>
    </row>
    <row r="46" spans="1:15" ht="12" customHeight="1">
      <c r="A46" s="31" t="s">
        <v>413</v>
      </c>
      <c r="B46" s="32" t="s">
        <v>412</v>
      </c>
      <c r="C46" s="29">
        <f>VLOOKUP(A46,[0]!ENTTABLE,9)</f>
        <v>142.76425638938326</v>
      </c>
      <c r="D46" s="31" t="s">
        <v>484</v>
      </c>
      <c r="E46" s="32" t="s">
        <v>483</v>
      </c>
      <c r="F46" s="33">
        <f>VLOOKUP(D46,[0]!ENTTABLE,9)</f>
        <v>89.47713395452253</v>
      </c>
      <c r="G46" s="31" t="s">
        <v>492</v>
      </c>
      <c r="H46" s="32" t="s">
        <v>491</v>
      </c>
      <c r="I46" s="33">
        <f>VLOOKUP(G46,[0]!ENTTABLE,9)</f>
        <v>89.16737898333821</v>
      </c>
      <c r="J46" s="31" t="s">
        <v>114</v>
      </c>
      <c r="K46" s="32" t="s">
        <v>113</v>
      </c>
      <c r="L46" s="33">
        <f>VLOOKUP(J46,[0]!ENTTABLE,9)</f>
        <v>79.23091521211335</v>
      </c>
      <c r="M46" s="60" t="s">
        <v>504</v>
      </c>
      <c r="N46" s="61" t="s">
        <v>503</v>
      </c>
      <c r="O46" s="71">
        <f>VLOOKUP(M46,[0]!ENTTABLE,9)</f>
        <v>37.880749089053104</v>
      </c>
    </row>
    <row r="47" spans="1:15" ht="12" customHeight="1">
      <c r="A47" s="31" t="s">
        <v>538</v>
      </c>
      <c r="B47" s="32" t="s">
        <v>537</v>
      </c>
      <c r="C47" s="29">
        <f>VLOOKUP(A47,[0]!ENTTABLE,9)</f>
        <v>135.25024881406026</v>
      </c>
      <c r="D47" s="31" t="s">
        <v>282</v>
      </c>
      <c r="E47" s="32" t="s">
        <v>281</v>
      </c>
      <c r="F47" s="33">
        <f>VLOOKUP(D47,[0]!ENTTABLE,9)</f>
        <v>196.2470757870849</v>
      </c>
      <c r="G47" s="31" t="s">
        <v>291</v>
      </c>
      <c r="H47" s="32" t="s">
        <v>701</v>
      </c>
      <c r="I47" s="33">
        <f>VLOOKUP(G47,[0]!ENTTABLE,9)</f>
        <v>180.50024058540433</v>
      </c>
      <c r="J47" s="31" t="s">
        <v>172</v>
      </c>
      <c r="K47" s="32" t="s">
        <v>691</v>
      </c>
      <c r="L47" s="33">
        <f>VLOOKUP(J47,[0]!ENTTABLE,9)</f>
        <v>55.53315549008728</v>
      </c>
      <c r="M47" s="60" t="s">
        <v>126</v>
      </c>
      <c r="N47" s="61" t="s">
        <v>125</v>
      </c>
      <c r="O47" s="71">
        <f>VLOOKUP(M47,[0]!ENTTABLE,9)</f>
        <v>42.15768413071952</v>
      </c>
    </row>
    <row r="48" spans="1:15" ht="12" customHeight="1">
      <c r="A48" s="31" t="s">
        <v>518</v>
      </c>
      <c r="B48" s="32" t="s">
        <v>517</v>
      </c>
      <c r="C48" s="29">
        <f>VLOOKUP(A48,[0]!ENTTABLE,9)</f>
        <v>336.54604541261347</v>
      </c>
      <c r="D48" s="31" t="s">
        <v>39</v>
      </c>
      <c r="E48" s="32" t="s">
        <v>38</v>
      </c>
      <c r="F48" s="33">
        <f>VLOOKUP(D48,[0]!ENTTABLE,9)</f>
        <v>37.37526739574867</v>
      </c>
      <c r="G48" s="31" t="s">
        <v>95</v>
      </c>
      <c r="H48" s="32" t="s">
        <v>94</v>
      </c>
      <c r="I48" s="33">
        <f>VLOOKUP(G48,[0]!ENTTABLE,9)</f>
        <v>57.02182504293299</v>
      </c>
      <c r="J48" s="31" t="s">
        <v>290</v>
      </c>
      <c r="K48" s="32" t="s">
        <v>289</v>
      </c>
      <c r="L48" s="33">
        <f>VLOOKUP(J48,[0]!ENTTABLE,9)</f>
        <v>182.17221117296768</v>
      </c>
      <c r="M48" s="60" t="s">
        <v>661</v>
      </c>
      <c r="N48" s="61" t="s">
        <v>43</v>
      </c>
      <c r="O48" s="71">
        <f>VLOOKUP(M48,[0]!ENTTABLE,9)</f>
        <v>41.98820266993843</v>
      </c>
    </row>
    <row r="49" spans="1:15" ht="12" customHeight="1">
      <c r="A49" s="31" t="s">
        <v>377</v>
      </c>
      <c r="B49" s="32" t="s">
        <v>376</v>
      </c>
      <c r="C49" s="29">
        <f>VLOOKUP(A49,[0]!ENTTABLE,9)</f>
        <v>47.30420353319209</v>
      </c>
      <c r="D49" s="31" t="s">
        <v>93</v>
      </c>
      <c r="E49" s="32" t="s">
        <v>92</v>
      </c>
      <c r="F49" s="33">
        <f>VLOOKUP(D49,[0]!ENTTABLE,9)</f>
        <v>90.88059480029966</v>
      </c>
      <c r="G49" s="31" t="s">
        <v>422</v>
      </c>
      <c r="H49" s="32" t="s">
        <v>681</v>
      </c>
      <c r="I49" s="33">
        <f>VLOOKUP(G49,[0]!ENTTABLE,9)</f>
        <v>30.11136581744033</v>
      </c>
      <c r="J49" s="31" t="s">
        <v>152</v>
      </c>
      <c r="K49" s="32" t="s">
        <v>689</v>
      </c>
      <c r="L49" s="33">
        <f>VLOOKUP(J49,[0]!ENTTABLE,9)</f>
        <v>179.24536373220536</v>
      </c>
      <c r="M49" s="60" t="s">
        <v>339</v>
      </c>
      <c r="N49" s="61" t="s">
        <v>338</v>
      </c>
      <c r="O49" s="71">
        <f>VLOOKUP(M49,[0]!ENTTABLE,9)</f>
        <v>326.99575424647117</v>
      </c>
    </row>
    <row r="50" spans="1:15" ht="12" customHeight="1">
      <c r="A50" s="31" t="s">
        <v>565</v>
      </c>
      <c r="B50" s="32" t="s">
        <v>564</v>
      </c>
      <c r="C50" s="29">
        <f>VLOOKUP(A50,[0]!ENTTABLE,9)</f>
        <v>85.81432284322672</v>
      </c>
      <c r="D50" s="31" t="s">
        <v>600</v>
      </c>
      <c r="E50" s="32" t="s">
        <v>599</v>
      </c>
      <c r="F50" s="33">
        <f>VLOOKUP(D50,[0]!ENTTABLE,9)</f>
        <v>65.0339998752665</v>
      </c>
      <c r="G50" s="31" t="s">
        <v>343</v>
      </c>
      <c r="H50" s="32" t="s">
        <v>342</v>
      </c>
      <c r="I50" s="33">
        <f>VLOOKUP(G50,[0]!ENTTABLE,9)</f>
        <v>310.3643525253431</v>
      </c>
      <c r="J50" s="31" t="s">
        <v>461</v>
      </c>
      <c r="K50" s="32" t="s">
        <v>460</v>
      </c>
      <c r="L50" s="33">
        <f>VLOOKUP(J50,[0]!ENTTABLE,9)</f>
        <v>50.68619485615096</v>
      </c>
      <c r="M50" s="60" t="s">
        <v>171</v>
      </c>
      <c r="N50" s="61" t="s">
        <v>170</v>
      </c>
      <c r="O50" s="71">
        <f>VLOOKUP(M50,[0]!ENTTABLE,9)</f>
        <v>159.14151286851123</v>
      </c>
    </row>
    <row r="51" spans="1:15" ht="12" customHeight="1">
      <c r="A51" s="31" t="s">
        <v>110</v>
      </c>
      <c r="B51" s="32" t="s">
        <v>109</v>
      </c>
      <c r="C51" s="29">
        <f>VLOOKUP(A51,[0]!ENTTABLE,9)</f>
        <v>80.83201936015023</v>
      </c>
      <c r="D51" s="31" t="s">
        <v>243</v>
      </c>
      <c r="E51" s="32" t="s">
        <v>242</v>
      </c>
      <c r="F51" s="33">
        <f>VLOOKUP(D51,[0]!ENTTABLE,9)</f>
        <v>76.41402503040091</v>
      </c>
      <c r="G51" s="31" t="s">
        <v>626</v>
      </c>
      <c r="H51" s="32" t="s">
        <v>710</v>
      </c>
      <c r="I51" s="33">
        <f>VLOOKUP(G51,[0]!ENTTABLE,9)</f>
        <v>124.06170432130824</v>
      </c>
      <c r="J51" s="31" t="s">
        <v>432</v>
      </c>
      <c r="K51" s="32" t="s">
        <v>431</v>
      </c>
      <c r="L51" s="33">
        <f>VLOOKUP(J51,[0]!ENTTABLE,9)</f>
        <v>91.1745020745547</v>
      </c>
      <c r="M51" s="60" t="s">
        <v>364</v>
      </c>
      <c r="N51" s="61" t="s">
        <v>363</v>
      </c>
      <c r="O51" s="71">
        <f>VLOOKUP(M51,[0]!ENTTABLE,9)</f>
        <v>136.01473890556866</v>
      </c>
    </row>
    <row r="52" spans="1:15" ht="12" customHeight="1">
      <c r="A52" s="31" t="s">
        <v>566</v>
      </c>
      <c r="B52" s="32" t="s">
        <v>662</v>
      </c>
      <c r="C52" s="29">
        <f>VLOOKUP(A52,[0]!ENTTABLE,9)</f>
        <v>352.4674291711292</v>
      </c>
      <c r="D52" s="31" t="s">
        <v>442</v>
      </c>
      <c r="E52" s="32" t="s">
        <v>441</v>
      </c>
      <c r="F52" s="33">
        <f>VLOOKUP(D52,[0]!ENTTABLE,9)</f>
        <v>51.02993671465336</v>
      </c>
      <c r="G52" s="31" t="s">
        <v>389</v>
      </c>
      <c r="H52" s="32" t="s">
        <v>388</v>
      </c>
      <c r="I52" s="33">
        <f>VLOOKUP(G52,[0]!ENTTABLE,9)</f>
        <v>32.76942958254879</v>
      </c>
      <c r="J52" s="31" t="s">
        <v>309</v>
      </c>
      <c r="K52" s="32" t="s">
        <v>308</v>
      </c>
      <c r="L52" s="33">
        <f>VLOOKUP(J52,[0]!ENTTABLE,9)</f>
        <v>56.35237934770615</v>
      </c>
      <c r="M52" s="60" t="s">
        <v>500</v>
      </c>
      <c r="N52" s="61" t="s">
        <v>499</v>
      </c>
      <c r="O52" s="71">
        <f>VLOOKUP(M52,[0]!ENTTABLE,9)</f>
        <v>22.276695619635404</v>
      </c>
    </row>
    <row r="53" spans="1:15" ht="12" customHeight="1">
      <c r="A53" s="31" t="s">
        <v>476</v>
      </c>
      <c r="B53" s="32" t="s">
        <v>475</v>
      </c>
      <c r="C53" s="29">
        <f>VLOOKUP(A53,[0]!ENTTABLE,9)</f>
        <v>85.46560962236246</v>
      </c>
      <c r="D53" s="31" t="s">
        <v>397</v>
      </c>
      <c r="E53" s="32" t="s">
        <v>396</v>
      </c>
      <c r="F53" s="33">
        <f>VLOOKUP(D53,[0]!ENTTABLE,9)</f>
        <v>27.993617753694153</v>
      </c>
      <c r="G53" s="31" t="s">
        <v>237</v>
      </c>
      <c r="H53" s="32" t="s">
        <v>236</v>
      </c>
      <c r="I53" s="33">
        <f>VLOOKUP(G53,[0]!ENTTABLE,9)</f>
        <v>243.30837513632724</v>
      </c>
      <c r="J53" s="31" t="s">
        <v>305</v>
      </c>
      <c r="K53" s="32" t="s">
        <v>304</v>
      </c>
      <c r="L53" s="33">
        <f>VLOOKUP(J53,[0]!ENTTABLE,9)</f>
        <v>44.090519365257485</v>
      </c>
      <c r="M53" s="60" t="s">
        <v>579</v>
      </c>
      <c r="N53" s="61" t="s">
        <v>578</v>
      </c>
      <c r="O53" s="71">
        <f>VLOOKUP(M53,[0]!ENTTABLE,9)</f>
        <v>266.6147014192071</v>
      </c>
    </row>
    <row r="54" spans="1:15" ht="12" customHeight="1">
      <c r="A54" s="31" t="s">
        <v>520</v>
      </c>
      <c r="B54" s="32" t="s">
        <v>519</v>
      </c>
      <c r="C54" s="29">
        <f>VLOOKUP(A54,[0]!ENTTABLE,9)</f>
        <v>3.4948796847846175</v>
      </c>
      <c r="D54" s="31" t="s">
        <v>314</v>
      </c>
      <c r="E54" s="32" t="s">
        <v>313</v>
      </c>
      <c r="F54" s="33">
        <f>VLOOKUP(D54,[0]!ENTTABLE,9)</f>
        <v>138.725815720139</v>
      </c>
      <c r="G54" s="31" t="s">
        <v>516</v>
      </c>
      <c r="H54" s="32" t="s">
        <v>515</v>
      </c>
      <c r="I54" s="33">
        <f>VLOOKUP(G54,[0]!ENTTABLE,9)</f>
        <v>290.4254398870544</v>
      </c>
      <c r="J54" s="31" t="s">
        <v>134</v>
      </c>
      <c r="K54" s="32" t="s">
        <v>133</v>
      </c>
      <c r="L54" s="33">
        <f>VLOOKUP(J54,[0]!ENTTABLE,9)</f>
        <v>337.71969187505044</v>
      </c>
      <c r="M54" s="60" t="s">
        <v>303</v>
      </c>
      <c r="N54" s="61" t="s">
        <v>302</v>
      </c>
      <c r="O54" s="71">
        <f>VLOOKUP(M54,[0]!ENTTABLE,9)</f>
        <v>52.48208452752877</v>
      </c>
    </row>
    <row r="55" spans="1:15" ht="12" customHeight="1">
      <c r="A55" s="31" t="s">
        <v>193</v>
      </c>
      <c r="B55" s="32" t="s">
        <v>192</v>
      </c>
      <c r="C55" s="29">
        <f>VLOOKUP(A55,[0]!ENTTABLE,9)</f>
        <v>77.43916842895192</v>
      </c>
      <c r="D55" s="31" t="s">
        <v>220</v>
      </c>
      <c r="E55" s="32" t="s">
        <v>219</v>
      </c>
      <c r="F55" s="33">
        <f>VLOOKUP(D55,[0]!ENTTABLE,9)</f>
        <v>133.46331860615183</v>
      </c>
      <c r="G55" s="31" t="s">
        <v>230</v>
      </c>
      <c r="H55" s="32" t="s">
        <v>229</v>
      </c>
      <c r="I55" s="33">
        <f>VLOOKUP(G55,[0]!ENTTABLE,9)</f>
        <v>134.182766192633</v>
      </c>
      <c r="J55" s="31" t="s">
        <v>264</v>
      </c>
      <c r="K55" s="32" t="s">
        <v>263</v>
      </c>
      <c r="L55" s="33">
        <f>VLOOKUP(J55,[0]!ENTTABLE,9)</f>
        <v>42.33004473119287</v>
      </c>
      <c r="M55" s="60" t="s">
        <v>591</v>
      </c>
      <c r="N55" s="61" t="s">
        <v>590</v>
      </c>
      <c r="O55" s="71">
        <f>VLOOKUP(M55,[0]!ENTTABLE,9)</f>
        <v>149.66082996305747</v>
      </c>
    </row>
    <row r="56" spans="1:15" ht="12" customHeight="1">
      <c r="A56" s="31" t="s">
        <v>177</v>
      </c>
      <c r="B56" s="32" t="s">
        <v>176</v>
      </c>
      <c r="C56" s="29">
        <f>VLOOKUP(A56,[0]!ENTTABLE,9)</f>
        <v>96.36814997221526</v>
      </c>
      <c r="D56" s="31" t="s">
        <v>347</v>
      </c>
      <c r="E56" s="32" t="s">
        <v>346</v>
      </c>
      <c r="F56" s="33">
        <f>VLOOKUP(D56,[0]!ENTTABLE,9)</f>
        <v>309.97663048066084</v>
      </c>
      <c r="G56" s="31" t="s">
        <v>61</v>
      </c>
      <c r="H56" s="32" t="s">
        <v>60</v>
      </c>
      <c r="I56" s="33">
        <f>VLOOKUP(G56,[0]!ENTTABLE,9)</f>
        <v>88.62441879263497</v>
      </c>
      <c r="J56" s="31" t="s">
        <v>73</v>
      </c>
      <c r="K56" s="32" t="s">
        <v>72</v>
      </c>
      <c r="L56" s="33">
        <f>VLOOKUP(J56,[0]!ENTTABLE,9)</f>
        <v>92.85315486245655</v>
      </c>
      <c r="M56" s="60" t="s">
        <v>29</v>
      </c>
      <c r="N56" s="61" t="s">
        <v>28</v>
      </c>
      <c r="O56" s="71">
        <f>VLOOKUP(M56,[0]!ENTTABLE,9)</f>
        <v>349.7782227484232</v>
      </c>
    </row>
    <row r="57" spans="1:15" ht="12" customHeight="1">
      <c r="A57" s="31" t="s">
        <v>608</v>
      </c>
      <c r="B57" s="32" t="s">
        <v>607</v>
      </c>
      <c r="C57" s="29">
        <f>VLOOKUP(A57,[0]!ENTTABLE,9)</f>
        <v>181.25157716274785</v>
      </c>
      <c r="D57" s="31" t="s">
        <v>341</v>
      </c>
      <c r="E57" s="32" t="s">
        <v>340</v>
      </c>
      <c r="F57" s="33">
        <f>VLOOKUP(D57,[0]!ENTTABLE,9)</f>
        <v>160.5548677236269</v>
      </c>
      <c r="G57" s="31" t="s">
        <v>12</v>
      </c>
      <c r="H57" s="32" t="s">
        <v>11</v>
      </c>
      <c r="I57" s="33">
        <f>VLOOKUP(G57,[0]!ENTTABLE,9)</f>
        <v>79.03257816458958</v>
      </c>
      <c r="J57" s="31" t="s">
        <v>726</v>
      </c>
      <c r="K57" s="32" t="s">
        <v>719</v>
      </c>
      <c r="L57" s="33">
        <f>VLOOKUP(J57,[0]!ENTTABLE,9)</f>
        <v>46.59280217016974</v>
      </c>
      <c r="M57" s="60" t="s">
        <v>359</v>
      </c>
      <c r="N57" s="61" t="s">
        <v>685</v>
      </c>
      <c r="O57" s="71">
        <f>VLOOKUP(M57,[0]!ENTTABLE,9)</f>
        <v>298.78478346023303</v>
      </c>
    </row>
    <row r="58" spans="1:15" ht="12" customHeight="1">
      <c r="A58" s="31" t="s">
        <v>480</v>
      </c>
      <c r="B58" s="32" t="s">
        <v>479</v>
      </c>
      <c r="C58" s="29">
        <f>VLOOKUP(A58,[0]!ENTTABLE,9)</f>
        <v>80.93051655212629</v>
      </c>
      <c r="D58" s="31" t="s">
        <v>471</v>
      </c>
      <c r="E58" s="32" t="s">
        <v>470</v>
      </c>
      <c r="F58" s="33">
        <f>VLOOKUP(D58,[0]!ENTTABLE,9)</f>
        <v>205.24256989413306</v>
      </c>
      <c r="G58" s="31" t="s">
        <v>222</v>
      </c>
      <c r="H58" s="32" t="s">
        <v>221</v>
      </c>
      <c r="I58" s="33">
        <f>VLOOKUP(G58,[0]!ENTTABLE,9)</f>
        <v>79.36628570717276</v>
      </c>
      <c r="J58" s="31" t="s">
        <v>430</v>
      </c>
      <c r="K58" s="32" t="s">
        <v>429</v>
      </c>
      <c r="L58" s="33">
        <f>VLOOKUP(J58,[0]!ENTTABLE,9)</f>
        <v>63.010382289268115</v>
      </c>
      <c r="M58" s="60" t="s">
        <v>269</v>
      </c>
      <c r="N58" s="61" t="s">
        <v>268</v>
      </c>
      <c r="O58" s="71">
        <f>VLOOKUP(M58,[0]!ENTTABLE,9)</f>
        <v>47.23518592924467</v>
      </c>
    </row>
    <row r="59" spans="1:15" ht="12" customHeight="1">
      <c r="A59" s="31" t="s">
        <v>454</v>
      </c>
      <c r="B59" s="32" t="s">
        <v>453</v>
      </c>
      <c r="C59" s="29">
        <f>VLOOKUP(A59,[0]!ENTTABLE,9)</f>
        <v>268.20748196512886</v>
      </c>
      <c r="D59" s="31" t="s">
        <v>267</v>
      </c>
      <c r="E59" s="32" t="s">
        <v>266</v>
      </c>
      <c r="F59" s="33">
        <f>VLOOKUP(D59,[0]!ENTTABLE,9)</f>
        <v>49.43253512163708</v>
      </c>
      <c r="G59" s="31" t="s">
        <v>529</v>
      </c>
      <c r="H59" s="32" t="s">
        <v>528</v>
      </c>
      <c r="I59" s="33">
        <f>VLOOKUP(G59,[0]!ENTTABLE,9)</f>
        <v>273.9789146509345</v>
      </c>
      <c r="J59" s="31" t="s">
        <v>101</v>
      </c>
      <c r="K59" s="32" t="s">
        <v>100</v>
      </c>
      <c r="L59" s="33">
        <f>VLOOKUP(J59,[0]!ENTTABLE,9)</f>
        <v>96.01055458925255</v>
      </c>
      <c r="M59" s="60" t="s">
        <v>252</v>
      </c>
      <c r="N59" s="61" t="s">
        <v>251</v>
      </c>
      <c r="O59" s="71">
        <f>VLOOKUP(M59,[0]!ENTTABLE,9)</f>
        <v>262.0958839037702</v>
      </c>
    </row>
    <row r="60" spans="1:15" ht="12" customHeight="1">
      <c r="A60" s="31" t="s">
        <v>195</v>
      </c>
      <c r="B60" s="32" t="s">
        <v>194</v>
      </c>
      <c r="C60" s="29">
        <f>VLOOKUP(A60,[0]!ENTTABLE,9)</f>
        <v>64.64259215644364</v>
      </c>
      <c r="D60" s="31" t="s">
        <v>316</v>
      </c>
      <c r="E60" s="32" t="s">
        <v>315</v>
      </c>
      <c r="F60" s="33">
        <f>VLOOKUP(D60,[0]!ENTTABLE,9)</f>
        <v>94.37437682085957</v>
      </c>
      <c r="G60" s="31" t="s">
        <v>561</v>
      </c>
      <c r="H60" s="32" t="s">
        <v>560</v>
      </c>
      <c r="I60" s="33">
        <f>VLOOKUP(G60,[0]!ENTTABLE,9)</f>
        <v>230.2972987705045</v>
      </c>
      <c r="J60" s="31" t="s">
        <v>112</v>
      </c>
      <c r="K60" s="32" t="s">
        <v>111</v>
      </c>
      <c r="L60" s="33">
        <f>VLOOKUP(J60,[0]!ENTTABLE,9)</f>
        <v>352.23842972094354</v>
      </c>
      <c r="M60" s="60" t="s">
        <v>103</v>
      </c>
      <c r="N60" s="61" t="s">
        <v>102</v>
      </c>
      <c r="O60" s="71">
        <f>VLOOKUP(M60,[0]!ENTTABLE,9)</f>
        <v>356.08450351986266</v>
      </c>
    </row>
    <row r="61" spans="1:15" ht="12" customHeight="1">
      <c r="A61" s="31" t="s">
        <v>486</v>
      </c>
      <c r="B61" s="32" t="s">
        <v>485</v>
      </c>
      <c r="C61" s="29">
        <f>VLOOKUP(A61,[0]!ENTTABLE,9)</f>
        <v>76.77372526700302</v>
      </c>
      <c r="D61" s="31" t="s">
        <v>89</v>
      </c>
      <c r="E61" s="32" t="s">
        <v>88</v>
      </c>
      <c r="F61" s="33">
        <f>VLOOKUP(D61,[0]!ENTTABLE,9)</f>
        <v>138.4941412373374</v>
      </c>
      <c r="G61" s="31" t="s">
        <v>514</v>
      </c>
      <c r="H61" s="32" t="s">
        <v>513</v>
      </c>
      <c r="I61" s="33">
        <f>VLOOKUP(G61,[0]!ENTTABLE,9)</f>
        <v>294.6952697408341</v>
      </c>
      <c r="J61" s="31" t="s">
        <v>411</v>
      </c>
      <c r="K61" s="32" t="s">
        <v>410</v>
      </c>
      <c r="L61" s="33">
        <f>VLOOKUP(J61,[0]!ENTTABLE,9)</f>
        <v>133.64669654546313</v>
      </c>
      <c r="M61" s="60" t="s">
        <v>452</v>
      </c>
      <c r="N61" s="61" t="s">
        <v>451</v>
      </c>
      <c r="O61" s="71">
        <f>VLOOKUP(M61,[0]!ENTTABLE,9)</f>
        <v>278.2062006718979</v>
      </c>
    </row>
    <row r="62" spans="1:15" ht="12" customHeight="1">
      <c r="A62" s="31" t="s">
        <v>553</v>
      </c>
      <c r="B62" s="32" t="s">
        <v>552</v>
      </c>
      <c r="C62" s="29">
        <f>VLOOKUP(A62,[0]!ENTTABLE,9)</f>
        <v>47.648621887663424</v>
      </c>
      <c r="D62" s="31" t="s">
        <v>284</v>
      </c>
      <c r="E62" s="32" t="s">
        <v>283</v>
      </c>
      <c r="F62" s="33">
        <f>VLOOKUP(D62,[0]!ENTTABLE,9)</f>
        <v>153.44671962731707</v>
      </c>
      <c r="G62" s="31" t="s">
        <v>349</v>
      </c>
      <c r="H62" s="32" t="s">
        <v>683</v>
      </c>
      <c r="I62" s="33">
        <f>VLOOKUP(G62,[0]!ENTTABLE,9)</f>
        <v>296.89461202598295</v>
      </c>
      <c r="J62" s="31" t="s">
        <v>393</v>
      </c>
      <c r="K62" s="32" t="s">
        <v>392</v>
      </c>
      <c r="L62" s="33">
        <f>VLOOKUP(J62,[0]!ENTTABLE,9)</f>
        <v>45.00988876784231</v>
      </c>
      <c r="M62" s="60" t="s">
        <v>424</v>
      </c>
      <c r="N62" s="61" t="s">
        <v>423</v>
      </c>
      <c r="O62" s="71">
        <f>VLOOKUP(M62,[0]!ENTTABLE,9)</f>
        <v>84.12254869899547</v>
      </c>
    </row>
    <row r="63" spans="1:15" ht="12" customHeight="1">
      <c r="A63" s="31" t="s">
        <v>618</v>
      </c>
      <c r="B63" s="32" t="s">
        <v>617</v>
      </c>
      <c r="C63" s="29">
        <f>VLOOKUP(A63,[0]!ENTTABLE,9)</f>
        <v>233.66518136451467</v>
      </c>
      <c r="D63" s="31" t="s">
        <v>355</v>
      </c>
      <c r="E63" s="32" t="s">
        <v>354</v>
      </c>
      <c r="F63" s="33">
        <f>VLOOKUP(D63,[0]!ENTTABLE,9)</f>
        <v>280.99167674986984</v>
      </c>
      <c r="G63" s="31" t="s">
        <v>326</v>
      </c>
      <c r="H63" s="32" t="s">
        <v>325</v>
      </c>
      <c r="I63" s="33">
        <f>VLOOKUP(G63,[0]!ENTTABLE,9)</f>
        <v>310.61162487998996</v>
      </c>
      <c r="J63" s="31" t="s">
        <v>428</v>
      </c>
      <c r="K63" s="32" t="s">
        <v>427</v>
      </c>
      <c r="L63" s="33">
        <f>VLOOKUP(J63,[0]!ENTTABLE,9)</f>
        <v>47.90305195802068</v>
      </c>
      <c r="M63" s="60" t="s">
        <v>67</v>
      </c>
      <c r="N63" s="61" t="s">
        <v>66</v>
      </c>
      <c r="O63" s="71">
        <f>VLOOKUP(M63,[0]!ENTTABLE,9)</f>
        <v>259.43748326850414</v>
      </c>
    </row>
    <row r="64" spans="1:15" ht="12" customHeight="1">
      <c r="A64" s="31" t="s">
        <v>228</v>
      </c>
      <c r="B64" s="32" t="s">
        <v>227</v>
      </c>
      <c r="C64" s="29">
        <f>VLOOKUP(A64,[0]!ENTTABLE,9)</f>
        <v>270.013536212879</v>
      </c>
      <c r="D64" s="31" t="s">
        <v>523</v>
      </c>
      <c r="E64" s="32" t="s">
        <v>678</v>
      </c>
      <c r="F64" s="33">
        <f>VLOOKUP(D64,[0]!ENTTABLE,9)</f>
        <v>142.40545918312344</v>
      </c>
      <c r="G64" s="31" t="s">
        <v>205</v>
      </c>
      <c r="H64" s="32" t="s">
        <v>204</v>
      </c>
      <c r="I64" s="33">
        <f>VLOOKUP(G64,[0]!ENTTABLE,9)</f>
        <v>41.35863114590505</v>
      </c>
      <c r="J64" s="31" t="s">
        <v>271</v>
      </c>
      <c r="K64" s="32" t="s">
        <v>270</v>
      </c>
      <c r="L64" s="33">
        <f>VLOOKUP(J64,[0]!ENTTABLE,9)</f>
        <v>279.48172475700056</v>
      </c>
      <c r="M64" s="60" t="s">
        <v>531</v>
      </c>
      <c r="N64" s="61" t="s">
        <v>706</v>
      </c>
      <c r="O64" s="71">
        <f>VLOOKUP(M64,[0]!ENTTABLE,9)</f>
        <v>279.53476257808774</v>
      </c>
    </row>
    <row r="65" spans="1:15" ht="12" customHeight="1">
      <c r="A65" s="31" t="s">
        <v>151</v>
      </c>
      <c r="B65" s="32" t="s">
        <v>150</v>
      </c>
      <c r="C65" s="29">
        <f>VLOOKUP(A65,[0]!ENTTABLE,9)</f>
        <v>171.06365638062132</v>
      </c>
      <c r="D65" s="31" t="s">
        <v>299</v>
      </c>
      <c r="E65" s="32" t="s">
        <v>298</v>
      </c>
      <c r="F65" s="33">
        <f>VLOOKUP(D65,[0]!ENTTABLE,9)</f>
        <v>196.7470970005802</v>
      </c>
      <c r="G65" s="31" t="s">
        <v>7</v>
      </c>
      <c r="H65" s="32" t="s">
        <v>6</v>
      </c>
      <c r="I65" s="33">
        <f>VLOOKUP(G65,[0]!ENTTABLE,9)</f>
        <v>52.64785863112772</v>
      </c>
      <c r="J65" s="31" t="s">
        <v>459</v>
      </c>
      <c r="K65" s="32" t="s">
        <v>458</v>
      </c>
      <c r="L65" s="33">
        <f>VLOOKUP(J65,[0]!ENTTABLE,9)</f>
        <v>65.29979934025253</v>
      </c>
      <c r="M65" s="60" t="s">
        <v>77</v>
      </c>
      <c r="N65" s="61" t="s">
        <v>76</v>
      </c>
      <c r="O65" s="71">
        <f>VLOOKUP(M65,[0]!ENTTABLE,9)</f>
        <v>57.15429293910452</v>
      </c>
    </row>
    <row r="66" spans="1:15" ht="12" customHeight="1">
      <c r="A66" s="31" t="s">
        <v>139</v>
      </c>
      <c r="B66" s="32" t="s">
        <v>138</v>
      </c>
      <c r="C66" s="29">
        <f>VLOOKUP(A66,[0]!ENTTABLE,9)</f>
        <v>346.5196239270694</v>
      </c>
      <c r="D66" s="31" t="s">
        <v>555</v>
      </c>
      <c r="E66" s="32" t="s">
        <v>554</v>
      </c>
      <c r="F66" s="33">
        <f>VLOOKUP(D66,[0]!ENTTABLE,9)</f>
        <v>343.67730974560726</v>
      </c>
      <c r="G66" s="31" t="s">
        <v>330</v>
      </c>
      <c r="H66" s="32" t="s">
        <v>329</v>
      </c>
      <c r="I66" s="33">
        <f>VLOOKUP(G66,[0]!ENTTABLE,9)</f>
        <v>354.7851448988472</v>
      </c>
      <c r="J66" s="31" t="s">
        <v>625</v>
      </c>
      <c r="K66" s="32" t="s">
        <v>624</v>
      </c>
      <c r="L66" s="33">
        <f>VLOOKUP(J66,[0]!ENTTABLE,9)</f>
        <v>102.78886334680242</v>
      </c>
      <c r="M66" s="60" t="s">
        <v>97</v>
      </c>
      <c r="N66" s="61" t="s">
        <v>96</v>
      </c>
      <c r="O66" s="71">
        <f>VLOOKUP(M66,[0]!ENTTABLE,9)</f>
        <v>92.17360096347964</v>
      </c>
    </row>
    <row r="67" spans="1:15" ht="12" customHeight="1">
      <c r="A67" s="31" t="s">
        <v>532</v>
      </c>
      <c r="B67" s="32" t="s">
        <v>671</v>
      </c>
      <c r="C67" s="29">
        <f>VLOOKUP(A67,[0]!ENTTABLE,9)</f>
        <v>344.8860967604817</v>
      </c>
      <c r="D67" s="31" t="s">
        <v>274</v>
      </c>
      <c r="E67" s="32" t="s">
        <v>273</v>
      </c>
      <c r="F67" s="33">
        <f>VLOOKUP(D67,[0]!ENTTABLE,9)</f>
        <v>44.8256105233244</v>
      </c>
      <c r="G67" s="31" t="s">
        <v>725</v>
      </c>
      <c r="H67" s="41" t="s">
        <v>720</v>
      </c>
      <c r="I67" s="33">
        <f>VLOOKUP(G67,[0]!ENTTABLE,9)</f>
        <v>49.18790563501692</v>
      </c>
      <c r="J67" s="30" t="s">
        <v>721</v>
      </c>
      <c r="K67" s="28" t="s">
        <v>610</v>
      </c>
      <c r="L67" s="33">
        <f>VLOOKUP(J67,[0]!ENTTABLE,9)</f>
        <v>246.47387403481233</v>
      </c>
      <c r="M67" s="60" t="s">
        <v>594</v>
      </c>
      <c r="N67" s="61" t="s">
        <v>593</v>
      </c>
      <c r="O67" s="71">
        <f>VLOOKUP(M67,[0]!ENTTABLE,9)</f>
        <v>92.93918706001463</v>
      </c>
    </row>
    <row r="68" spans="1:15" ht="12" customHeight="1">
      <c r="A68" s="31" t="s">
        <v>235</v>
      </c>
      <c r="B68" s="32" t="s">
        <v>693</v>
      </c>
      <c r="C68" s="29">
        <f>VLOOKUP(A68,[0]!ENTTABLE,9)</f>
        <v>232.90515551897573</v>
      </c>
      <c r="D68" s="27" t="s">
        <v>469</v>
      </c>
      <c r="E68" s="28" t="s">
        <v>468</v>
      </c>
      <c r="F68" s="33">
        <f>VLOOKUP(D68,[0]!ENTTABLE,9)</f>
        <v>31.733326895909773</v>
      </c>
      <c r="G68" s="27" t="s">
        <v>536</v>
      </c>
      <c r="H68" s="28" t="s">
        <v>535</v>
      </c>
      <c r="I68" s="33">
        <f>VLOOKUP(G68,[0]!ENTTABLE,9)</f>
        <v>133.18453992614383</v>
      </c>
      <c r="J68" s="34" t="s">
        <v>546</v>
      </c>
      <c r="K68" s="32" t="s">
        <v>672</v>
      </c>
      <c r="L68" s="33">
        <f>VLOOKUP(J68,[0]!ENTTABLE,9)</f>
        <v>155.86401708531434</v>
      </c>
      <c r="M68" s="60"/>
      <c r="N68" s="61"/>
      <c r="O68" s="62"/>
    </row>
    <row r="69" spans="1:15" ht="12" customHeight="1">
      <c r="A69" s="39" t="s">
        <v>474</v>
      </c>
      <c r="B69" s="40" t="s">
        <v>704</v>
      </c>
      <c r="C69" s="38">
        <f>VLOOKUP(A69,[0]!ENTTABLE,9)</f>
        <v>192.26880092513605</v>
      </c>
      <c r="D69" s="35" t="s">
        <v>557</v>
      </c>
      <c r="E69" s="36" t="s">
        <v>556</v>
      </c>
      <c r="F69" s="38">
        <f>VLOOKUP(D69,[0]!ENTTABLE,9)</f>
        <v>20.562249946599557</v>
      </c>
      <c r="G69" s="35" t="s">
        <v>161</v>
      </c>
      <c r="H69" s="36" t="s">
        <v>160</v>
      </c>
      <c r="I69" s="38">
        <f>VLOOKUP(G69,[0]!ENTTABLE,9)</f>
        <v>68.50244125087814</v>
      </c>
      <c r="J69" s="37" t="s">
        <v>293</v>
      </c>
      <c r="K69" s="36" t="s">
        <v>292</v>
      </c>
      <c r="L69" s="38">
        <f>VLOOKUP(J69,[0]!ENTTABLE,9)</f>
        <v>337.6682241081539</v>
      </c>
      <c r="M69" s="63"/>
      <c r="N69" s="64"/>
      <c r="O69" s="65"/>
    </row>
  </sheetData>
  <sheetProtection selectLockedCells="1" selectUnlockedCells="1"/>
  <printOptions/>
  <pageMargins left="0.37" right="0.46" top="0.46" bottom="0.31" header="0.25" footer="0.26"/>
  <pageSetup horizontalDpi="600" verticalDpi="600" orientation="landscape" scale="65" r:id="rId1"/>
  <headerFooter alignWithMargins="0">
    <oddHeader>&amp;LDecember 2007 - 338 Entities&amp;C&amp;"Arial,Bold"&amp;14Beam Headings To DXCC Entities from Charlotte, NC&amp;RPrepared by Carolina DX Association,  Sorted by    &amp;"Arial,Bold"ENTITY NAME</oddHeader>
    <oddFooter>&amp;CNote: Nearby entities (e.g. Canada, Mexico) and large distant entities (e.g. Russia, Australia) have a larger variation of headings than shown in this chart.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Personally Owned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2008-02-27T11:00:18Z</cp:lastPrinted>
  <dcterms:created xsi:type="dcterms:W3CDTF">2005-11-02T16:16:43Z</dcterms:created>
  <dcterms:modified xsi:type="dcterms:W3CDTF">2008-11-24T20:55:50Z</dcterms:modified>
  <cp:category/>
  <cp:version/>
  <cp:contentType/>
  <cp:contentStatus/>
</cp:coreProperties>
</file>